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経営企画G\経営総務G\14広報関係\HP関係\HP掲載原稿\R6料金改定コラム等\令和７年４月１日から改定します\"/>
    </mc:Choice>
  </mc:AlternateContent>
  <xr:revisionPtr revIDLastSave="0" documentId="13_ncr:1_{2D303105-9F30-41CE-943B-983FBA00E83A}" xr6:coauthVersionLast="47" xr6:coauthVersionMax="47" xr10:uidLastSave="{00000000-0000-0000-0000-000000000000}"/>
  <bookViews>
    <workbookView xWindow="1815" yWindow="1815" windowWidth="21600" windowHeight="11295" xr2:uid="{00000000-000D-0000-FFFF-FFFF00000000}"/>
  </bookViews>
  <sheets>
    <sheet name="自動計算" sheetId="3" r:id="rId1"/>
    <sheet name="料金表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I7" i="3"/>
  <c r="F12" i="3" s="1"/>
  <c r="L20" i="3"/>
  <c r="L19" i="3"/>
  <c r="L18" i="3"/>
  <c r="L17" i="3"/>
  <c r="L16" i="3"/>
  <c r="L15" i="3"/>
  <c r="L14" i="3"/>
  <c r="L13" i="3"/>
  <c r="L12" i="3"/>
  <c r="N11" i="3"/>
  <c r="F16" i="3" l="1"/>
  <c r="H16" i="3" s="1"/>
  <c r="J16" i="3" s="1"/>
  <c r="H12" i="3"/>
  <c r="J12" i="3" s="1"/>
  <c r="F17" i="3"/>
  <c r="H17" i="3" s="1"/>
  <c r="J17" i="3" s="1"/>
  <c r="F19" i="3"/>
  <c r="H19" i="3" s="1"/>
  <c r="J19" i="3" s="1"/>
  <c r="F18" i="3"/>
  <c r="H18" i="3" s="1"/>
  <c r="J18" i="3" s="1"/>
  <c r="F15" i="3"/>
  <c r="H15" i="3" s="1"/>
  <c r="J15" i="3" s="1"/>
  <c r="F20" i="3"/>
  <c r="F14" i="3"/>
  <c r="H14" i="3" s="1"/>
  <c r="J14" i="3" s="1"/>
  <c r="F13" i="3"/>
  <c r="H13" i="3" s="1"/>
  <c r="J13" i="3" s="1"/>
  <c r="N13" i="3" s="1"/>
  <c r="N16" i="3" l="1"/>
  <c r="N18" i="3"/>
  <c r="N17" i="3"/>
  <c r="N15" i="3"/>
  <c r="N14" i="3"/>
  <c r="N12" i="3"/>
  <c r="N19" i="3"/>
  <c r="H20" i="3"/>
  <c r="J20" i="3" s="1"/>
  <c r="N20" i="3" s="1"/>
  <c r="N21" i="3" l="1"/>
  <c r="N22" i="3" l="1"/>
</calcChain>
</file>

<file path=xl/sharedStrings.xml><?xml version="1.0" encoding="utf-8"?>
<sst xmlns="http://schemas.openxmlformats.org/spreadsheetml/2006/main" count="63" uniqueCount="22">
  <si>
    <t>㎥</t>
    <phoneticPr fontId="2"/>
  </si>
  <si>
    <t>㎥）</t>
    <phoneticPr fontId="2"/>
  </si>
  <si>
    <t>（排出汚水量</t>
    <rPh sb="1" eb="3">
      <t>ハイシュツ</t>
    </rPh>
    <rPh sb="3" eb="5">
      <t>オスイ</t>
    </rPh>
    <rPh sb="5" eb="6">
      <t>リョウ</t>
    </rPh>
    <phoneticPr fontId="2"/>
  </si>
  <si>
    <t>内訳</t>
    <rPh sb="0" eb="2">
      <t>ウチワケ</t>
    </rPh>
    <phoneticPr fontId="2"/>
  </si>
  <si>
    <t>～</t>
  </si>
  <si>
    <t>㎥までの間の</t>
  </si>
  <si>
    <t>×</t>
  </si>
  <si>
    <t>=</t>
  </si>
  <si>
    <t>合計（1円未満は切り捨て）</t>
    <rPh sb="0" eb="2">
      <t>ゴウケイ</t>
    </rPh>
    <rPh sb="4" eb="5">
      <t>エン</t>
    </rPh>
    <rPh sb="5" eb="7">
      <t>ミマン</t>
    </rPh>
    <rPh sb="8" eb="9">
      <t>キ</t>
    </rPh>
    <rPh sb="10" eb="11">
      <t>シャ</t>
    </rPh>
    <phoneticPr fontId="2"/>
  </si>
  <si>
    <t>基本使用料</t>
    <rPh sb="0" eb="2">
      <t>キホン</t>
    </rPh>
    <rPh sb="2" eb="4">
      <t>シヨウ</t>
    </rPh>
    <rPh sb="4" eb="5">
      <t>リョウ</t>
    </rPh>
    <phoneticPr fontId="2"/>
  </si>
  <si>
    <t>従量使用料</t>
    <rPh sb="0" eb="2">
      <t>ジュウリョウ</t>
    </rPh>
    <rPh sb="2" eb="5">
      <t>シヨウリョウ</t>
    </rPh>
    <phoneticPr fontId="2"/>
  </si>
  <si>
    <t>料金</t>
    <rPh sb="0" eb="2">
      <t>リョウキン</t>
    </rPh>
    <phoneticPr fontId="2"/>
  </si>
  <si>
    <t>～</t>
    <phoneticPr fontId="2"/>
  </si>
  <si>
    <t>下水道使用料</t>
    <rPh sb="0" eb="3">
      <t>ゲスイドウ</t>
    </rPh>
    <rPh sb="3" eb="5">
      <t>シヨウ</t>
    </rPh>
    <rPh sb="5" eb="6">
      <t>リョウ</t>
    </rPh>
    <phoneticPr fontId="2"/>
  </si>
  <si>
    <t>排出汚水量</t>
    <rPh sb="0" eb="2">
      <t>ハイシュツ</t>
    </rPh>
    <rPh sb="2" eb="4">
      <t>オスイ</t>
    </rPh>
    <rPh sb="4" eb="5">
      <t>リョウ</t>
    </rPh>
    <phoneticPr fontId="2"/>
  </si>
  <si>
    <t>従量使用料
（1㎥あたり）</t>
    <rPh sb="0" eb="2">
      <t>ジュウリョウ</t>
    </rPh>
    <rPh sb="2" eb="4">
      <t>シヨウ</t>
    </rPh>
    <rPh sb="4" eb="5">
      <t>リョウ</t>
    </rPh>
    <phoneticPr fontId="2"/>
  </si>
  <si>
    <t>（税抜）</t>
    <rPh sb="1" eb="3">
      <t>ゼイヌキ</t>
    </rPh>
    <phoneticPr fontId="2"/>
  </si>
  <si>
    <t>下水道使用料</t>
    <phoneticPr fontId="2"/>
  </si>
  <si>
    <t>（税込）</t>
    <rPh sb="1" eb="3">
      <t>ゼイコ</t>
    </rPh>
    <phoneticPr fontId="2"/>
  </si>
  <si>
    <t>2か月の使用水量を入力してください</t>
    <rPh sb="2" eb="3">
      <t>ゲツ</t>
    </rPh>
    <rPh sb="4" eb="6">
      <t>シヨウ</t>
    </rPh>
    <rPh sb="6" eb="7">
      <t>ミズ</t>
    </rPh>
    <rPh sb="7" eb="8">
      <t>リョウ</t>
    </rPh>
    <rPh sb="9" eb="11">
      <t>ニュウリョク</t>
    </rPh>
    <phoneticPr fontId="2"/>
  </si>
  <si>
    <t>下水道使用料（税込）</t>
    <rPh sb="0" eb="3">
      <t>ゲスイドウ</t>
    </rPh>
    <rPh sb="3" eb="6">
      <t>シヨウリョウ</t>
    </rPh>
    <rPh sb="7" eb="9">
      <t>ゼイコミ</t>
    </rPh>
    <phoneticPr fontId="2"/>
  </si>
  <si>
    <t>改定後の下水道使用料の自動計算表（２カ月分）</t>
    <rPh sb="0" eb="3">
      <t>カイテイゴ</t>
    </rPh>
    <rPh sb="4" eb="10">
      <t>ゲスイドウシヨウリョウ</t>
    </rPh>
    <rPh sb="11" eb="13">
      <t>ジドウ</t>
    </rPh>
    <rPh sb="13" eb="15">
      <t>ケイサン</t>
    </rPh>
    <rPh sb="15" eb="16">
      <t>ヒョウ</t>
    </rPh>
    <rPh sb="19" eb="21">
      <t>ゲツブン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</si>
</sst>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㎥&quot;"/>
    <numFmt numFmtId="177" formatCode="#,##0&quot;円&quot;"/>
    <numFmt numFmtId="178" formatCode="#,##0&quot;㎥&quot;"/>
    <numFmt numFmtId="179" formatCode="#,##0&quot; 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color indexed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177" fontId="8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7" fontId="0" fillId="0" borderId="7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19" xfId="0" applyBorder="1">
      <alignment vertical="center"/>
    </xf>
    <xf numFmtId="0" fontId="4" fillId="0" borderId="17" xfId="0" applyFont="1" applyBorder="1">
      <alignment vertical="center"/>
    </xf>
    <xf numFmtId="177" fontId="0" fillId="0" borderId="1" xfId="0" applyNumberFormat="1" applyBorder="1">
      <alignment vertical="center"/>
    </xf>
    <xf numFmtId="179" fontId="7" fillId="0" borderId="0" xfId="0" applyNumberFormat="1" applyFont="1" applyAlignment="1">
      <alignment vertical="center" shrinkToFit="1"/>
    </xf>
    <xf numFmtId="0" fontId="3" fillId="0" borderId="18" xfId="0" applyFont="1" applyBorder="1">
      <alignment vertical="center"/>
    </xf>
    <xf numFmtId="0" fontId="0" fillId="0" borderId="18" xfId="0" applyBorder="1">
      <alignment vertical="center"/>
    </xf>
    <xf numFmtId="177" fontId="0" fillId="0" borderId="0" xfId="1" applyNumberFormat="1" applyFont="1" applyFill="1" applyBorder="1" applyAlignment="1">
      <alignment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center" shrinkToFit="1"/>
    </xf>
    <xf numFmtId="176" fontId="0" fillId="0" borderId="0" xfId="0" applyNumberForma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 shrinkToFit="1"/>
    </xf>
    <xf numFmtId="176" fontId="0" fillId="0" borderId="1" xfId="0" applyNumberFormat="1" applyBorder="1">
      <alignment vertical="center"/>
    </xf>
    <xf numFmtId="177" fontId="0" fillId="0" borderId="1" xfId="1" applyNumberFormat="1" applyFont="1" applyFill="1" applyBorder="1" applyAlignment="1">
      <alignment vertical="center" shrinkToFit="1"/>
    </xf>
    <xf numFmtId="177" fontId="0" fillId="0" borderId="5" xfId="1" applyNumberFormat="1" applyFont="1" applyFill="1" applyBorder="1" applyAlignment="1">
      <alignment vertical="center"/>
    </xf>
    <xf numFmtId="38" fontId="1" fillId="2" borderId="20" xfId="1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>
      <alignment vertical="center"/>
    </xf>
    <xf numFmtId="38" fontId="7" fillId="0" borderId="0" xfId="0" applyNumberFormat="1" applyFont="1" applyAlignment="1">
      <alignment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8" fontId="0" fillId="0" borderId="8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07E4-3D8C-4D7C-939D-580A2AE85687}">
  <dimension ref="C2:P23"/>
  <sheetViews>
    <sheetView showGridLines="0" tabSelected="1" zoomScale="115" zoomScaleNormal="115" workbookViewId="0">
      <selection activeCell="D3" sqref="D3"/>
    </sheetView>
  </sheetViews>
  <sheetFormatPr defaultColWidth="6.125" defaultRowHeight="20.100000000000001" customHeight="1" x14ac:dyDescent="0.15"/>
  <cols>
    <col min="1" max="2" width="1.625" customWidth="1"/>
    <col min="3" max="3" width="1.75" customWidth="1"/>
    <col min="4" max="4" width="5" customWidth="1"/>
    <col min="5" max="5" width="7.75" customWidth="1"/>
    <col min="6" max="6" width="6.5" customWidth="1"/>
    <col min="7" max="7" width="3.375" bestFit="1" customWidth="1"/>
    <col min="8" max="8" width="6.5" customWidth="1"/>
    <col min="9" max="9" width="11.625" customWidth="1"/>
    <col min="10" max="10" width="8.625" customWidth="1"/>
    <col min="11" max="11" width="3.375" bestFit="1" customWidth="1"/>
    <col min="12" max="12" width="6.375" bestFit="1" customWidth="1"/>
    <col min="13" max="13" width="2.5" bestFit="1" customWidth="1"/>
    <col min="14" max="14" width="14" customWidth="1"/>
    <col min="15" max="15" width="7.25" bestFit="1" customWidth="1"/>
    <col min="16" max="16" width="1.625" customWidth="1"/>
    <col min="17" max="17" width="7.25" customWidth="1"/>
  </cols>
  <sheetData>
    <row r="2" spans="3:16" ht="20.100000000000001" customHeight="1" x14ac:dyDescent="0.15">
      <c r="D2" s="8" t="s">
        <v>21</v>
      </c>
      <c r="F2" s="2"/>
    </row>
    <row r="3" spans="3:16" ht="11.25" customHeight="1" thickBot="1" x14ac:dyDescent="0.2"/>
    <row r="4" spans="3:16" ht="20.100000000000001" customHeight="1" thickBot="1" x14ac:dyDescent="0.2">
      <c r="D4" t="s">
        <v>19</v>
      </c>
      <c r="I4" s="35">
        <v>12</v>
      </c>
      <c r="J4" s="12" t="s">
        <v>0</v>
      </c>
      <c r="K4" s="12"/>
      <c r="L4" s="12"/>
      <c r="M4" s="12"/>
    </row>
    <row r="5" spans="3:16" ht="20.100000000000001" customHeight="1" x14ac:dyDescent="0.15">
      <c r="G5" s="12"/>
      <c r="H5" s="12"/>
      <c r="I5" s="12"/>
      <c r="J5" s="12"/>
      <c r="K5" s="12"/>
      <c r="L5" s="12"/>
      <c r="M5" s="12"/>
    </row>
    <row r="6" spans="3:16" s="9" customFormat="1" ht="20.100000000000001" customHeight="1" x14ac:dyDescent="0.15">
      <c r="E6" s="10" t="s">
        <v>20</v>
      </c>
      <c r="H6" s="15"/>
      <c r="I6" s="23">
        <f>N22</f>
        <v>2336</v>
      </c>
    </row>
    <row r="7" spans="3:16" s="9" customFormat="1" ht="20.100000000000001" customHeight="1" x14ac:dyDescent="0.15">
      <c r="E7" s="10" t="s">
        <v>2</v>
      </c>
      <c r="I7" s="37">
        <f>I4</f>
        <v>12</v>
      </c>
      <c r="J7" s="15" t="s">
        <v>1</v>
      </c>
      <c r="M7" s="11"/>
      <c r="O7" s="14"/>
    </row>
    <row r="8" spans="3:16" ht="11.25" customHeight="1" x14ac:dyDescent="0.15"/>
    <row r="9" spans="3:16" ht="20.100000000000001" customHeight="1" thickBot="1" x14ac:dyDescent="0.2">
      <c r="C9" t="s">
        <v>3</v>
      </c>
    </row>
    <row r="10" spans="3:16" ht="20.100000000000001" customHeight="1" thickTop="1" x14ac:dyDescent="0.15">
      <c r="C10" s="21" t="s">
        <v>17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0"/>
    </row>
    <row r="11" spans="3:16" ht="20.100000000000001" customHeight="1" x14ac:dyDescent="0.15">
      <c r="C11" s="3"/>
      <c r="D11" t="s">
        <v>9</v>
      </c>
      <c r="L11" s="13"/>
      <c r="M11" s="13"/>
      <c r="N11" s="26">
        <f>料金表!H4</f>
        <v>1800</v>
      </c>
      <c r="P11" s="4"/>
    </row>
    <row r="12" spans="3:16" ht="20.100000000000001" customHeight="1" x14ac:dyDescent="0.15">
      <c r="C12" s="3"/>
      <c r="D12" t="s">
        <v>10</v>
      </c>
      <c r="F12" s="27">
        <f>IF($I$7&gt;=料金表!E5,料金表!E5,"")</f>
        <v>1</v>
      </c>
      <c r="G12" t="s">
        <v>4</v>
      </c>
      <c r="H12" s="28">
        <f>IF(F12="","",IF($I$7&lt;=料金表!G5,$I$7,料金表!G5))</f>
        <v>12</v>
      </c>
      <c r="I12" t="s">
        <v>5</v>
      </c>
      <c r="J12" s="29">
        <f t="shared" ref="J12:J20" si="0">IFERROR(H12-F12+1,"")</f>
        <v>12</v>
      </c>
      <c r="K12" t="s">
        <v>6</v>
      </c>
      <c r="L12" s="13">
        <f>料金表!H5</f>
        <v>27</v>
      </c>
      <c r="M12" s="13" t="s">
        <v>7</v>
      </c>
      <c r="N12" s="26">
        <f t="shared" ref="N12:N20" si="1">IF($I$7&lt;F12,0,J12*L12)</f>
        <v>324</v>
      </c>
      <c r="P12" s="4"/>
    </row>
    <row r="13" spans="3:16" ht="20.100000000000001" customHeight="1" x14ac:dyDescent="0.15">
      <c r="C13" s="3"/>
      <c r="F13" s="27" t="str">
        <f>IF($I$7&gt;=料金表!E6,料金表!E6,"")</f>
        <v/>
      </c>
      <c r="G13" t="s">
        <v>4</v>
      </c>
      <c r="H13" s="28" t="str">
        <f>IF(F13="","",IF($I$7&lt;=料金表!G6,$I$7,料金表!G6))</f>
        <v/>
      </c>
      <c r="I13" t="s">
        <v>5</v>
      </c>
      <c r="J13" s="29" t="str">
        <f t="shared" si="0"/>
        <v/>
      </c>
      <c r="K13" t="s">
        <v>6</v>
      </c>
      <c r="L13" s="13">
        <f>料金表!H6</f>
        <v>115</v>
      </c>
      <c r="M13" s="13" t="s">
        <v>7</v>
      </c>
      <c r="N13" s="26">
        <f t="shared" si="1"/>
        <v>0</v>
      </c>
      <c r="P13" s="4"/>
    </row>
    <row r="14" spans="3:16" ht="20.100000000000001" customHeight="1" x14ac:dyDescent="0.15">
      <c r="C14" s="3"/>
      <c r="F14" s="27" t="str">
        <f>IF($I$7&gt;=料金表!E7,料金表!E7,"")</f>
        <v/>
      </c>
      <c r="G14" t="s">
        <v>4</v>
      </c>
      <c r="H14" s="28" t="str">
        <f>IF(F14="","",IF($I$7&lt;=料金表!G7,$I$7,料金表!G7))</f>
        <v/>
      </c>
      <c r="I14" t="s">
        <v>5</v>
      </c>
      <c r="J14" s="29" t="str">
        <f t="shared" si="0"/>
        <v/>
      </c>
      <c r="K14" t="s">
        <v>6</v>
      </c>
      <c r="L14" s="13">
        <f>料金表!H7</f>
        <v>196</v>
      </c>
      <c r="M14" s="13" t="s">
        <v>7</v>
      </c>
      <c r="N14" s="26">
        <f t="shared" si="1"/>
        <v>0</v>
      </c>
      <c r="P14" s="4"/>
    </row>
    <row r="15" spans="3:16" ht="20.100000000000001" customHeight="1" x14ac:dyDescent="0.15">
      <c r="C15" s="3"/>
      <c r="F15" s="27" t="str">
        <f>IF($I$7&gt;=料金表!E8,料金表!E8,"")</f>
        <v/>
      </c>
      <c r="G15" t="s">
        <v>4</v>
      </c>
      <c r="H15" s="28" t="str">
        <f>IF(F15="","",IF($I$7&lt;=料金表!G8,$I$7,料金表!G8))</f>
        <v/>
      </c>
      <c r="I15" t="s">
        <v>5</v>
      </c>
      <c r="J15" s="29" t="str">
        <f t="shared" si="0"/>
        <v/>
      </c>
      <c r="K15" t="s">
        <v>6</v>
      </c>
      <c r="L15" s="13">
        <f>料金表!H8</f>
        <v>214</v>
      </c>
      <c r="M15" s="13" t="s">
        <v>7</v>
      </c>
      <c r="N15" s="26">
        <f t="shared" si="1"/>
        <v>0</v>
      </c>
      <c r="P15" s="4"/>
    </row>
    <row r="16" spans="3:16" ht="20.100000000000001" customHeight="1" x14ac:dyDescent="0.15">
      <c r="C16" s="3"/>
      <c r="F16" s="27" t="str">
        <f>IF($I$7&gt;=料金表!E9,料金表!E9,"")</f>
        <v/>
      </c>
      <c r="G16" t="s">
        <v>4</v>
      </c>
      <c r="H16" s="28" t="str">
        <f>IF(F16="","",IF($I$7&lt;=料金表!G9,$I$7,料金表!G9))</f>
        <v/>
      </c>
      <c r="I16" t="s">
        <v>5</v>
      </c>
      <c r="J16" s="29" t="str">
        <f t="shared" si="0"/>
        <v/>
      </c>
      <c r="K16" t="s">
        <v>6</v>
      </c>
      <c r="L16" s="13">
        <f>料金表!H9</f>
        <v>226</v>
      </c>
      <c r="M16" s="13" t="s">
        <v>7</v>
      </c>
      <c r="N16" s="26">
        <f t="shared" si="1"/>
        <v>0</v>
      </c>
      <c r="P16" s="4"/>
    </row>
    <row r="17" spans="3:16" ht="20.100000000000001" customHeight="1" x14ac:dyDescent="0.15">
      <c r="C17" s="3"/>
      <c r="F17" s="27" t="str">
        <f>IF($I$7&gt;=料金表!E10,料金表!E10,"")</f>
        <v/>
      </c>
      <c r="G17" t="s">
        <v>4</v>
      </c>
      <c r="H17" s="28" t="str">
        <f>IF(F17="","",IF($I$7&lt;=料金表!G10,$I$7,料金表!G10))</f>
        <v/>
      </c>
      <c r="I17" t="s">
        <v>5</v>
      </c>
      <c r="J17" s="29" t="str">
        <f t="shared" si="0"/>
        <v/>
      </c>
      <c r="K17" t="s">
        <v>6</v>
      </c>
      <c r="L17" s="13">
        <f>料金表!H10</f>
        <v>236</v>
      </c>
      <c r="M17" s="13" t="s">
        <v>7</v>
      </c>
      <c r="N17" s="26">
        <f t="shared" si="1"/>
        <v>0</v>
      </c>
      <c r="P17" s="4"/>
    </row>
    <row r="18" spans="3:16" ht="20.100000000000001" customHeight="1" x14ac:dyDescent="0.15">
      <c r="C18" s="3"/>
      <c r="F18" s="27" t="str">
        <f>IF($I$7&gt;=料金表!E11,料金表!E11,"")</f>
        <v/>
      </c>
      <c r="G18" t="s">
        <v>4</v>
      </c>
      <c r="H18" s="28" t="str">
        <f>IF(F18="","",IF($I$7&lt;=料金表!G11,$I$7,料金表!G11))</f>
        <v/>
      </c>
      <c r="I18" t="s">
        <v>5</v>
      </c>
      <c r="J18" s="29" t="str">
        <f t="shared" si="0"/>
        <v/>
      </c>
      <c r="K18" t="s">
        <v>6</v>
      </c>
      <c r="L18" s="13">
        <f>料金表!H11</f>
        <v>294</v>
      </c>
      <c r="M18" s="13" t="s">
        <v>7</v>
      </c>
      <c r="N18" s="26">
        <f t="shared" si="1"/>
        <v>0</v>
      </c>
      <c r="P18" s="4"/>
    </row>
    <row r="19" spans="3:16" ht="20.100000000000001" customHeight="1" x14ac:dyDescent="0.15">
      <c r="C19" s="3"/>
      <c r="F19" s="27" t="str">
        <f>IF($I$7&gt;=料金表!E12,料金表!E12,"")</f>
        <v/>
      </c>
      <c r="G19" t="s">
        <v>4</v>
      </c>
      <c r="H19" s="28" t="str">
        <f>IF(F19="","",IF($I$7&lt;=料金表!G12,$I$7,料金表!G12))</f>
        <v/>
      </c>
      <c r="I19" t="s">
        <v>5</v>
      </c>
      <c r="J19" s="29" t="str">
        <f t="shared" si="0"/>
        <v/>
      </c>
      <c r="K19" t="s">
        <v>6</v>
      </c>
      <c r="L19" s="13">
        <f>料金表!H12</f>
        <v>330</v>
      </c>
      <c r="M19" s="13" t="s">
        <v>7</v>
      </c>
      <c r="N19" s="26">
        <f t="shared" si="1"/>
        <v>0</v>
      </c>
      <c r="P19" s="4"/>
    </row>
    <row r="20" spans="3:16" ht="20.100000000000001" customHeight="1" x14ac:dyDescent="0.15">
      <c r="C20" s="3"/>
      <c r="D20" s="1"/>
      <c r="E20" s="1"/>
      <c r="F20" s="30" t="str">
        <f>IF($I$7&gt;=料金表!E13,料金表!E13,"")</f>
        <v/>
      </c>
      <c r="G20" s="1" t="s">
        <v>4</v>
      </c>
      <c r="H20" s="31" t="str">
        <f>IF(F20="","",I7)</f>
        <v/>
      </c>
      <c r="I20" s="1" t="s">
        <v>5</v>
      </c>
      <c r="J20" s="32" t="str">
        <f t="shared" si="0"/>
        <v/>
      </c>
      <c r="K20" s="1" t="s">
        <v>6</v>
      </c>
      <c r="L20" s="22">
        <f>料金表!H13</f>
        <v>352</v>
      </c>
      <c r="M20" s="22" t="s">
        <v>7</v>
      </c>
      <c r="N20" s="33">
        <f t="shared" si="1"/>
        <v>0</v>
      </c>
      <c r="P20" s="4"/>
    </row>
    <row r="21" spans="3:16" ht="20.100000000000001" customHeight="1" x14ac:dyDescent="0.15">
      <c r="C21" s="3"/>
      <c r="D21" t="s">
        <v>8</v>
      </c>
      <c r="L21" s="13"/>
      <c r="M21" s="13"/>
      <c r="N21" s="26">
        <f>SUM(N11:N20)</f>
        <v>2124</v>
      </c>
      <c r="O21" t="s">
        <v>16</v>
      </c>
      <c r="P21" s="4"/>
    </row>
    <row r="22" spans="3:16" ht="20.100000000000001" customHeight="1" thickBot="1" x14ac:dyDescent="0.2"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34">
        <f>ROUNDDOWN(N21*1.1,0)</f>
        <v>2336</v>
      </c>
      <c r="O22" s="6" t="s">
        <v>18</v>
      </c>
      <c r="P22" s="7"/>
    </row>
    <row r="23" spans="3:16" ht="20.100000000000001" customHeight="1" thickTop="1" x14ac:dyDescent="0.15"/>
  </sheetData>
  <sheetProtection selectLockedCells="1"/>
  <phoneticPr fontId="2"/>
  <conditionalFormatting sqref="F12:N20">
    <cfRule type="expression" dxfId="0" priority="1">
      <formula>$F12=""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D2:H13"/>
  <sheetViews>
    <sheetView workbookViewId="0">
      <selection activeCell="H21" sqref="H21"/>
    </sheetView>
  </sheetViews>
  <sheetFormatPr defaultColWidth="1.625" defaultRowHeight="20.100000000000001" customHeight="1" x14ac:dyDescent="0.15"/>
  <cols>
    <col min="4" max="4" width="13" bestFit="1" customWidth="1"/>
    <col min="5" max="5" width="11" bestFit="1" customWidth="1"/>
    <col min="6" max="6" width="3.375" bestFit="1" customWidth="1"/>
    <col min="7" max="7" width="7.75" bestFit="1" customWidth="1"/>
    <col min="8" max="8" width="8.5" customWidth="1"/>
  </cols>
  <sheetData>
    <row r="2" spans="4:8" ht="20.100000000000001" customHeight="1" x14ac:dyDescent="0.15">
      <c r="D2" t="s">
        <v>13</v>
      </c>
    </row>
    <row r="3" spans="4:8" ht="20.100000000000001" customHeight="1" x14ac:dyDescent="0.15">
      <c r="D3" s="17"/>
      <c r="E3" s="44" t="s">
        <v>14</v>
      </c>
      <c r="F3" s="45"/>
      <c r="G3" s="46"/>
      <c r="H3" s="17" t="s">
        <v>11</v>
      </c>
    </row>
    <row r="4" spans="4:8" ht="20.100000000000001" customHeight="1" x14ac:dyDescent="0.15">
      <c r="D4" s="17" t="s">
        <v>9</v>
      </c>
      <c r="E4" s="38"/>
      <c r="F4" s="39"/>
      <c r="G4" s="40"/>
      <c r="H4" s="16">
        <v>1800</v>
      </c>
    </row>
    <row r="5" spans="4:8" ht="20.100000000000001" customHeight="1" x14ac:dyDescent="0.15">
      <c r="D5" s="41" t="s">
        <v>15</v>
      </c>
      <c r="E5" s="47">
        <v>1</v>
      </c>
      <c r="F5" s="36" t="s">
        <v>12</v>
      </c>
      <c r="G5" s="19">
        <v>16</v>
      </c>
      <c r="H5" s="16">
        <v>27</v>
      </c>
    </row>
    <row r="6" spans="4:8" ht="20.100000000000001" customHeight="1" x14ac:dyDescent="0.15">
      <c r="D6" s="42"/>
      <c r="E6" s="47">
        <v>17</v>
      </c>
      <c r="F6" s="36" t="s">
        <v>12</v>
      </c>
      <c r="G6" s="19">
        <v>40</v>
      </c>
      <c r="H6" s="16">
        <v>115</v>
      </c>
    </row>
    <row r="7" spans="4:8" ht="20.100000000000001" customHeight="1" x14ac:dyDescent="0.15">
      <c r="D7" s="42"/>
      <c r="E7" s="47">
        <v>41</v>
      </c>
      <c r="F7" s="36" t="s">
        <v>12</v>
      </c>
      <c r="G7" s="19">
        <v>60</v>
      </c>
      <c r="H7" s="16">
        <v>196</v>
      </c>
    </row>
    <row r="8" spans="4:8" ht="20.100000000000001" customHeight="1" x14ac:dyDescent="0.15">
      <c r="D8" s="42"/>
      <c r="E8" s="47">
        <v>61</v>
      </c>
      <c r="F8" s="36" t="s">
        <v>12</v>
      </c>
      <c r="G8" s="19">
        <v>80</v>
      </c>
      <c r="H8" s="16">
        <v>214</v>
      </c>
    </row>
    <row r="9" spans="4:8" ht="20.100000000000001" customHeight="1" x14ac:dyDescent="0.15">
      <c r="D9" s="42"/>
      <c r="E9" s="47">
        <v>81</v>
      </c>
      <c r="F9" s="36" t="s">
        <v>12</v>
      </c>
      <c r="G9" s="19">
        <v>100</v>
      </c>
      <c r="H9" s="16">
        <v>226</v>
      </c>
    </row>
    <row r="10" spans="4:8" ht="20.100000000000001" customHeight="1" x14ac:dyDescent="0.15">
      <c r="D10" s="42"/>
      <c r="E10" s="47">
        <v>101</v>
      </c>
      <c r="F10" s="36" t="s">
        <v>12</v>
      </c>
      <c r="G10" s="19">
        <v>200</v>
      </c>
      <c r="H10" s="16">
        <v>236</v>
      </c>
    </row>
    <row r="11" spans="4:8" ht="20.100000000000001" customHeight="1" x14ac:dyDescent="0.15">
      <c r="D11" s="42"/>
      <c r="E11" s="47">
        <v>201</v>
      </c>
      <c r="F11" s="36" t="s">
        <v>12</v>
      </c>
      <c r="G11" s="19">
        <v>1000</v>
      </c>
      <c r="H11" s="16">
        <v>294</v>
      </c>
    </row>
    <row r="12" spans="4:8" ht="20.100000000000001" customHeight="1" x14ac:dyDescent="0.15">
      <c r="D12" s="42"/>
      <c r="E12" s="47">
        <v>1001</v>
      </c>
      <c r="F12" s="36" t="s">
        <v>12</v>
      </c>
      <c r="G12" s="19">
        <v>2000</v>
      </c>
      <c r="H12" s="16">
        <v>330</v>
      </c>
    </row>
    <row r="13" spans="4:8" ht="20.100000000000001" customHeight="1" x14ac:dyDescent="0.15">
      <c r="D13" s="43"/>
      <c r="E13" s="47">
        <v>2001</v>
      </c>
      <c r="F13" s="36" t="s">
        <v>12</v>
      </c>
      <c r="G13" s="18"/>
      <c r="H13" s="16">
        <v>352</v>
      </c>
    </row>
  </sheetData>
  <sheetProtection selectLockedCells="1"/>
  <mergeCells count="3">
    <mergeCell ref="E4:G4"/>
    <mergeCell ref="D5:D13"/>
    <mergeCell ref="E3:G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自動計算</vt:lpstr>
      <vt:lpstr>料金表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oj001780@adjd.city.osakasayama.osaka.jp</cp:lastModifiedBy>
  <cp:revision>0</cp:revision>
  <dcterms:created xsi:type="dcterms:W3CDTF">2024-10-04T07:35:21Z</dcterms:created>
  <dcterms:modified xsi:type="dcterms:W3CDTF">2024-10-28T02:37:39Z</dcterms:modified>
  <cp:category/>
  <cp:contentStatus/>
</cp:coreProperties>
</file>