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高齢介護G\新しい様式\"/>
    </mc:Choice>
  </mc:AlternateContent>
  <bookViews>
    <workbookView xWindow="0" yWindow="0" windowWidth="19200" windowHeight="6945"/>
  </bookViews>
  <sheets>
    <sheet name="【記載例】通所介護" sheetId="8" r:id="rId1"/>
    <sheet name="【記載例】シフト記号表（勤務時間帯）" sheetId="6" r:id="rId2"/>
    <sheet name="通所介護" sheetId="2" r:id="rId3"/>
    <sheet name="シフト記号表（勤務時間帯)" sheetId="9" r:id="rId4"/>
    <sheet name="記入方法" sheetId="7" r:id="rId5"/>
    <sheet name="プルダウン・リスト" sheetId="3" r:id="rId6"/>
  </sheets>
  <definedNames>
    <definedName name="_xlnm.Print_Area" localSheetId="0">【記載例】通所介護!$A$1:$BF$72</definedName>
    <definedName name="_xlnm.Print_Area" localSheetId="4">記入方法!$B$1:$S$77</definedName>
    <definedName name="_xlnm.Print_Area" localSheetId="2">通所介護!$A$1:$BF$72</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72" i="8" l="1"/>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2" i="2"/>
  <c r="AT72" i="2"/>
  <c r="AM72" i="2"/>
  <c r="AF72" i="2"/>
  <c r="T72" i="2"/>
  <c r="U72" i="2"/>
  <c r="V72" i="2"/>
  <c r="W72" i="2"/>
  <c r="X72" i="2"/>
  <c r="Y72" i="2"/>
  <c r="Z72" i="2"/>
  <c r="AA72" i="2"/>
  <c r="AB72" i="2"/>
  <c r="AC72" i="2"/>
  <c r="AD72" i="2"/>
  <c r="AE72" i="2"/>
  <c r="AG72" i="2"/>
  <c r="AH72" i="2"/>
  <c r="AI72" i="2"/>
  <c r="AJ72" i="2"/>
  <c r="AK72" i="2"/>
  <c r="AL72" i="2"/>
  <c r="AN72" i="2"/>
  <c r="AO72" i="2"/>
  <c r="AP72" i="2"/>
  <c r="AQ72" i="2"/>
  <c r="AR72" i="2"/>
  <c r="AS72" i="2"/>
  <c r="AU72" i="2"/>
  <c r="AV72" i="2"/>
  <c r="S72"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Q36" i="9"/>
  <c r="K36" i="9"/>
  <c r="S35" i="9"/>
  <c r="Q35" i="9"/>
  <c r="K35" i="9"/>
  <c r="S34" i="9"/>
  <c r="U34" i="9" s="1"/>
  <c r="Q34" i="9"/>
  <c r="K34" i="9"/>
  <c r="S33" i="9"/>
  <c r="U33" i="9" s="1"/>
  <c r="Q33" i="9"/>
  <c r="K33" i="9"/>
  <c r="S21" i="9"/>
  <c r="Q21" i="9"/>
  <c r="K21" i="9"/>
  <c r="S20" i="9"/>
  <c r="Q20" i="9"/>
  <c r="K20" i="9"/>
  <c r="S19" i="9"/>
  <c r="U19" i="9" s="1"/>
  <c r="Q19" i="9"/>
  <c r="K19" i="9"/>
  <c r="S18" i="9"/>
  <c r="U18" i="9" s="1"/>
  <c r="Q18" i="9"/>
  <c r="K18" i="9"/>
  <c r="S17" i="9"/>
  <c r="Q17" i="9"/>
  <c r="K17" i="9"/>
  <c r="S16" i="9"/>
  <c r="Q16" i="9"/>
  <c r="K16" i="9"/>
  <c r="S15" i="9"/>
  <c r="U15" i="9" s="1"/>
  <c r="Q15" i="9"/>
  <c r="K15" i="9"/>
  <c r="S14" i="9"/>
  <c r="U14" i="9" s="1"/>
  <c r="Q14" i="9"/>
  <c r="K14" i="9"/>
  <c r="S13" i="9"/>
  <c r="Q13" i="9"/>
  <c r="K13" i="9"/>
  <c r="S12" i="9"/>
  <c r="Q12" i="9"/>
  <c r="K12" i="9"/>
  <c r="S11" i="9"/>
  <c r="U11" i="9" s="1"/>
  <c r="Q11" i="9"/>
  <c r="K11" i="9"/>
  <c r="S10" i="9"/>
  <c r="U10" i="9" s="1"/>
  <c r="Q10" i="9"/>
  <c r="K10" i="9"/>
  <c r="S9" i="9"/>
  <c r="Q9" i="9"/>
  <c r="K9" i="9"/>
  <c r="S8" i="9"/>
  <c r="Q8" i="9"/>
  <c r="K8" i="9"/>
  <c r="U9" i="9" l="1"/>
  <c r="U13" i="9"/>
  <c r="U17" i="9"/>
  <c r="U21" i="9"/>
  <c r="U36" i="9"/>
  <c r="U12" i="9"/>
  <c r="U16" i="9"/>
  <c r="U20" i="9"/>
  <c r="U35" i="9"/>
  <c r="U8" i="9"/>
  <c r="AX17" i="8" l="1"/>
  <c r="AX17" i="2"/>
  <c r="AW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O20" i="8"/>
  <c r="AO21" i="8" s="1"/>
  <c r="AD20" i="8"/>
  <c r="AD21" i="8" s="1"/>
  <c r="T20" i="8"/>
  <c r="T21" i="8" s="1"/>
  <c r="AW19" i="8"/>
  <c r="AW20" i="8" s="1"/>
  <c r="AW21" i="8" s="1"/>
  <c r="AV19" i="8"/>
  <c r="AV20" i="8" s="1"/>
  <c r="AV21" i="8" s="1"/>
  <c r="AU19" i="8"/>
  <c r="AU20" i="8" s="1"/>
  <c r="AU21" i="8" s="1"/>
  <c r="BC14" i="8"/>
  <c r="T10" i="8"/>
  <c r="T8" i="8"/>
  <c r="AC2" i="8"/>
  <c r="AQ20" i="8" l="1"/>
  <c r="AQ21" i="8" s="1"/>
  <c r="AS20" i="8"/>
  <c r="AS21" i="8" s="1"/>
  <c r="AN20" i="8"/>
  <c r="AN21" i="8" s="1"/>
  <c r="AH20" i="8"/>
  <c r="AH21" i="8" s="1"/>
  <c r="AC20" i="8"/>
  <c r="AC21" i="8" s="1"/>
  <c r="X20" i="8"/>
  <c r="X21" i="8" s="1"/>
  <c r="BB8" i="8"/>
  <c r="AR20" i="8"/>
  <c r="AR21" i="8" s="1"/>
  <c r="AL20" i="8"/>
  <c r="AL21" i="8" s="1"/>
  <c r="AG20" i="8"/>
  <c r="AG21" i="8" s="1"/>
  <c r="AB20" i="8"/>
  <c r="AB21" i="8" s="1"/>
  <c r="V20" i="8"/>
  <c r="V21" i="8" s="1"/>
  <c r="AP20" i="8"/>
  <c r="AP21" i="8" s="1"/>
  <c r="AK20" i="8"/>
  <c r="AK21" i="8" s="1"/>
  <c r="AF20" i="8"/>
  <c r="AF21" i="8" s="1"/>
  <c r="Z20" i="8"/>
  <c r="Z21" i="8" s="1"/>
  <c r="U20" i="8"/>
  <c r="U21" i="8" s="1"/>
  <c r="Y20" i="8"/>
  <c r="Y21" i="8" s="1"/>
  <c r="AT20" i="8"/>
  <c r="AT21" i="8" s="1"/>
  <c r="AJ20" i="8"/>
  <c r="AJ21" i="8" s="1"/>
  <c r="AF71" i="8"/>
  <c r="AD71" i="8"/>
  <c r="T69" i="8"/>
  <c r="AW71" i="8"/>
  <c r="AS71" i="8"/>
  <c r="AO71" i="8"/>
  <c r="AK71" i="8"/>
  <c r="AG71" i="8"/>
  <c r="AA71" i="8"/>
  <c r="W71" i="8"/>
  <c r="S71" i="8"/>
  <c r="AW69" i="8"/>
  <c r="AS69" i="8"/>
  <c r="AO69" i="8"/>
  <c r="AK69" i="8"/>
  <c r="AG69" i="8"/>
  <c r="AC69" i="8"/>
  <c r="Y69" i="8"/>
  <c r="U69" i="8"/>
  <c r="AU68" i="8"/>
  <c r="AR71" i="8"/>
  <c r="AN71" i="8"/>
  <c r="AJ71" i="8"/>
  <c r="AE71" i="8"/>
  <c r="Z71" i="8"/>
  <c r="V71" i="8"/>
  <c r="AW70" i="8"/>
  <c r="AR69" i="8"/>
  <c r="AN69" i="8"/>
  <c r="AF69" i="8"/>
  <c r="X69" i="8"/>
  <c r="AV71" i="8"/>
  <c r="AV69" i="8"/>
  <c r="AJ69" i="8"/>
  <c r="AB69" i="8"/>
  <c r="S69" i="8"/>
  <c r="AU71" i="8"/>
  <c r="AQ71" i="8"/>
  <c r="AM71" i="8"/>
  <c r="AI71" i="8"/>
  <c r="AC71" i="8"/>
  <c r="Y71" i="8"/>
  <c r="U71" i="8"/>
  <c r="AV70" i="8"/>
  <c r="AP71" i="8"/>
  <c r="X71" i="8"/>
  <c r="AU69" i="8"/>
  <c r="AM69" i="8"/>
  <c r="AE69" i="8"/>
  <c r="W69" i="8"/>
  <c r="AH69" i="8"/>
  <c r="AL71" i="8"/>
  <c r="T71" i="8"/>
  <c r="AT69" i="8"/>
  <c r="AL69" i="8"/>
  <c r="AD69" i="8"/>
  <c r="V69" i="8"/>
  <c r="AB71" i="8"/>
  <c r="AP69" i="8"/>
  <c r="AV68" i="8"/>
  <c r="AH71" i="8"/>
  <c r="AU70" i="8"/>
  <c r="AQ69" i="8"/>
  <c r="AI69" i="8"/>
  <c r="AA69" i="8"/>
  <c r="AW68" i="8"/>
  <c r="AT71" i="8"/>
  <c r="Z69" i="8"/>
  <c r="AX36" i="8"/>
  <c r="AZ36" i="8" s="1"/>
  <c r="AX53" i="8"/>
  <c r="AZ53" i="8" s="1"/>
  <c r="AX60" i="8"/>
  <c r="AZ60" i="8" s="1"/>
  <c r="AX35" i="8"/>
  <c r="AZ35" i="8" s="1"/>
  <c r="AX54" i="8"/>
  <c r="AX59" i="8"/>
  <c r="AX32" i="8"/>
  <c r="AZ32" i="8" s="1"/>
  <c r="AX51" i="8"/>
  <c r="AZ51" i="8" s="1"/>
  <c r="AX56" i="8"/>
  <c r="AX33" i="8"/>
  <c r="AZ33" i="8" s="1"/>
  <c r="AX50" i="8"/>
  <c r="AZ50" i="8" s="1"/>
  <c r="AX57" i="8"/>
  <c r="AW63" i="8"/>
  <c r="AV62" i="8"/>
  <c r="AU63" i="8"/>
  <c r="AU67" i="8" s="1"/>
  <c r="AU62" i="8"/>
  <c r="AZ54" i="8"/>
  <c r="AZ59" i="8"/>
  <c r="AZ56" i="8"/>
  <c r="AZ57" i="8"/>
  <c r="AW62" i="8"/>
  <c r="AV63" i="8"/>
  <c r="AV67" i="8" s="1"/>
  <c r="S20" i="8"/>
  <c r="S21" i="8" s="1"/>
  <c r="W20" i="8"/>
  <c r="W21" i="8" s="1"/>
  <c r="AA20" i="8"/>
  <c r="AA21" i="8" s="1"/>
  <c r="AE20" i="8"/>
  <c r="AE21" i="8" s="1"/>
  <c r="AI20" i="8"/>
  <c r="AI21" i="8" s="1"/>
  <c r="AM20" i="8"/>
  <c r="AM21" i="8" s="1"/>
  <c r="S36" i="6"/>
  <c r="Q36" i="6"/>
  <c r="S35" i="6"/>
  <c r="Q35" i="6"/>
  <c r="S34" i="6"/>
  <c r="Q34" i="6"/>
  <c r="S33" i="6"/>
  <c r="Q33" i="6"/>
  <c r="B25" i="2" l="1"/>
  <c r="B28" i="2" s="1"/>
  <c r="B31" i="2" s="1"/>
  <c r="B34" i="2" s="1"/>
  <c r="B37" i="2" s="1"/>
  <c r="B40" i="2" s="1"/>
  <c r="B43" i="2" s="1"/>
  <c r="B46" i="2" s="1"/>
  <c r="B49" i="2" s="1"/>
  <c r="B52" i="2" s="1"/>
  <c r="B55" i="2" s="1"/>
  <c r="B58" i="2" s="1"/>
  <c r="T10" i="2" l="1"/>
  <c r="T8" i="2"/>
  <c r="BC14" i="2"/>
  <c r="S66" i="2"/>
  <c r="S67" i="2" s="1"/>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O48" i="8"/>
  <c r="AK48" i="8"/>
  <c r="AG48" i="8"/>
  <c r="AC48" i="8"/>
  <c r="AR45" i="8"/>
  <c r="AN45" i="8"/>
  <c r="AJ45" i="8"/>
  <c r="AF45" i="8"/>
  <c r="AB45" i="8"/>
  <c r="AM42" i="8"/>
  <c r="AP39" i="8"/>
  <c r="AL39" i="8"/>
  <c r="AH39" i="8"/>
  <c r="AM30" i="8"/>
  <c r="S30" i="8"/>
  <c r="AP27" i="8"/>
  <c r="AL27" i="8"/>
  <c r="AH27" i="8"/>
  <c r="AD27" i="8"/>
  <c r="V27" i="8"/>
  <c r="AT24" i="8"/>
  <c r="AH24" i="8"/>
  <c r="AD24" i="8"/>
  <c r="Z24" i="8"/>
  <c r="V24" i="8"/>
  <c r="AT30" i="8"/>
  <c r="Z30" i="8"/>
  <c r="AO27" i="8"/>
  <c r="AC27" i="8"/>
  <c r="AO24" i="8"/>
  <c r="AG24" i="8"/>
  <c r="Y24" i="8"/>
  <c r="AC45" i="8"/>
  <c r="AE39" i="8"/>
  <c r="AR48" i="8"/>
  <c r="AN48" i="8"/>
  <c r="AJ48" i="8"/>
  <c r="X48" i="8"/>
  <c r="T48" i="8"/>
  <c r="AQ45" i="8"/>
  <c r="AM45" i="8"/>
  <c r="AI45" i="8"/>
  <c r="W45" i="8"/>
  <c r="S45" i="8"/>
  <c r="AT42" i="8"/>
  <c r="AS39" i="8"/>
  <c r="AO39" i="8"/>
  <c r="U39" i="8"/>
  <c r="AS27" i="8"/>
  <c r="AK27" i="8"/>
  <c r="U27" i="8"/>
  <c r="AK24" i="8"/>
  <c r="AC24" i="8"/>
  <c r="AH48" i="8"/>
  <c r="Z48" i="8"/>
  <c r="AG45" i="8"/>
  <c r="U45" i="8"/>
  <c r="AF42" i="8"/>
  <c r="AA39" i="8"/>
  <c r="AQ48" i="8"/>
  <c r="AE48" i="8"/>
  <c r="AA48" i="8"/>
  <c r="W48" i="8"/>
  <c r="S48" i="8"/>
  <c r="AT45" i="8"/>
  <c r="AP45" i="8"/>
  <c r="AD45" i="8"/>
  <c r="Z45" i="8"/>
  <c r="V45" i="8"/>
  <c r="Y42" i="8"/>
  <c r="AB39" i="8"/>
  <c r="X39" i="8"/>
  <c r="T39" i="8"/>
  <c r="AG30" i="8"/>
  <c r="Y30" i="8"/>
  <c r="AR27" i="8"/>
  <c r="AJ27" i="8"/>
  <c r="AB27" i="8"/>
  <c r="X27" i="8"/>
  <c r="T27" i="8"/>
  <c r="AR24" i="8"/>
  <c r="AN24" i="8"/>
  <c r="AJ24" i="8"/>
  <c r="AF24" i="8"/>
  <c r="T24" i="8"/>
  <c r="AL48" i="8"/>
  <c r="AD48" i="8"/>
  <c r="V48" i="8"/>
  <c r="AK45" i="8"/>
  <c r="Y45" i="8"/>
  <c r="AI39" i="8"/>
  <c r="AN30" i="8"/>
  <c r="AA24" i="8"/>
  <c r="S24" i="8"/>
  <c r="AE27" i="8"/>
  <c r="AQ24" i="8"/>
  <c r="W27" i="8"/>
  <c r="AF30" i="8"/>
  <c r="AI27" i="8"/>
  <c r="AA27" i="8"/>
  <c r="W24" i="8"/>
  <c r="AQ27" i="8"/>
  <c r="AM24" i="8"/>
  <c r="AX51" i="2"/>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AS47" i="8" l="1"/>
  <c r="AO47" i="8"/>
  <c r="AK47" i="8"/>
  <c r="AG47" i="8"/>
  <c r="AC47" i="8"/>
  <c r="AR44" i="8"/>
  <c r="AN44" i="8"/>
  <c r="AJ44" i="8"/>
  <c r="AF44" i="8"/>
  <c r="AB44" i="8"/>
  <c r="AM41" i="8"/>
  <c r="AP38" i="8"/>
  <c r="AL38" i="8"/>
  <c r="AH38" i="8"/>
  <c r="AM29" i="8"/>
  <c r="S29" i="8"/>
  <c r="AP26" i="8"/>
  <c r="AL26" i="8"/>
  <c r="AH26" i="8"/>
  <c r="AD26" i="8"/>
  <c r="V26" i="8"/>
  <c r="AT23" i="8"/>
  <c r="AH23" i="8"/>
  <c r="AD23" i="8"/>
  <c r="Z23" i="8"/>
  <c r="V23" i="8"/>
  <c r="AT29" i="8"/>
  <c r="Z29" i="8"/>
  <c r="AS26" i="8"/>
  <c r="AK26" i="8"/>
  <c r="U26" i="8"/>
  <c r="AK23" i="8"/>
  <c r="AC23" i="8"/>
  <c r="AD47" i="8"/>
  <c r="AC44" i="8"/>
  <c r="AA38" i="8"/>
  <c r="AR47" i="8"/>
  <c r="AN47" i="8"/>
  <c r="AJ47" i="8"/>
  <c r="X47" i="8"/>
  <c r="T47" i="8"/>
  <c r="AQ44" i="8"/>
  <c r="AM44" i="8"/>
  <c r="AI44" i="8"/>
  <c r="W44" i="8"/>
  <c r="S44" i="8"/>
  <c r="AT41" i="8"/>
  <c r="AS38" i="8"/>
  <c r="AO38" i="8"/>
  <c r="U38" i="8"/>
  <c r="AO26" i="8"/>
  <c r="AC26" i="8"/>
  <c r="AO23" i="8"/>
  <c r="AG23" i="8"/>
  <c r="Y23" i="8"/>
  <c r="AL47" i="8"/>
  <c r="Z47" i="8"/>
  <c r="AK44" i="8"/>
  <c r="Y44" i="8"/>
  <c r="AF41" i="8"/>
  <c r="AI38" i="8"/>
  <c r="AQ47" i="8"/>
  <c r="AE47" i="8"/>
  <c r="AA47" i="8"/>
  <c r="W47" i="8"/>
  <c r="S47" i="8"/>
  <c r="AT44" i="8"/>
  <c r="AP44" i="8"/>
  <c r="AD44" i="8"/>
  <c r="Z44" i="8"/>
  <c r="V44" i="8"/>
  <c r="Y41" i="8"/>
  <c r="AX41" i="8" s="1"/>
  <c r="AZ41" i="8" s="1"/>
  <c r="AB38" i="8"/>
  <c r="X38" i="8"/>
  <c r="T38" i="8"/>
  <c r="AG29" i="8"/>
  <c r="Y29" i="8"/>
  <c r="AR26" i="8"/>
  <c r="AJ26" i="8"/>
  <c r="AB26" i="8"/>
  <c r="X26" i="8"/>
  <c r="T26" i="8"/>
  <c r="AR23" i="8"/>
  <c r="AN23" i="8"/>
  <c r="AJ23" i="8"/>
  <c r="AF23" i="8"/>
  <c r="T23" i="8"/>
  <c r="AH47" i="8"/>
  <c r="V47" i="8"/>
  <c r="AG44" i="8"/>
  <c r="U44" i="8"/>
  <c r="AE38" i="8"/>
  <c r="AF29" i="8"/>
  <c r="AQ26" i="8"/>
  <c r="AM23" i="8"/>
  <c r="AA23" i="8"/>
  <c r="AN29" i="8"/>
  <c r="AE26" i="8"/>
  <c r="W26" i="8"/>
  <c r="AQ23" i="8"/>
  <c r="AI26" i="8"/>
  <c r="AA26" i="8"/>
  <c r="W23" i="8"/>
  <c r="S23" i="8"/>
  <c r="AX23" i="8" s="1"/>
  <c r="AZ23" i="8" s="1"/>
  <c r="AI68" i="8"/>
  <c r="AI62" i="8"/>
  <c r="AE68" i="8"/>
  <c r="AE62" i="8"/>
  <c r="AI70" i="8"/>
  <c r="AI63" i="8"/>
  <c r="AI67" i="8" s="1"/>
  <c r="X68" i="8"/>
  <c r="X62" i="8"/>
  <c r="Y62" i="8"/>
  <c r="Y68" i="8"/>
  <c r="AB63" i="8"/>
  <c r="AB67" i="8" s="1"/>
  <c r="AB70" i="8"/>
  <c r="AD70" i="8"/>
  <c r="AD63" i="8"/>
  <c r="AD67" i="8" s="1"/>
  <c r="AA63" i="8"/>
  <c r="AA67" i="8" s="1"/>
  <c r="AA70" i="8"/>
  <c r="U68" i="8"/>
  <c r="U62" i="8"/>
  <c r="AO70" i="8"/>
  <c r="AO63" i="8"/>
  <c r="AO67" i="8" s="1"/>
  <c r="W70" i="8"/>
  <c r="W63" i="8"/>
  <c r="W67" i="8" s="1"/>
  <c r="Z62" i="8"/>
  <c r="Z68" i="8"/>
  <c r="AD68" i="8"/>
  <c r="AD62" i="8"/>
  <c r="S68" i="8"/>
  <c r="AX30" i="8"/>
  <c r="AZ30" i="8" s="1"/>
  <c r="S62" i="8"/>
  <c r="AP70" i="8"/>
  <c r="AP63" i="8"/>
  <c r="AP67" i="8" s="1"/>
  <c r="AJ70" i="8"/>
  <c r="AJ63" i="8"/>
  <c r="AJ67" i="8" s="1"/>
  <c r="AQ62" i="8"/>
  <c r="AQ68" i="8"/>
  <c r="AF62" i="8"/>
  <c r="AF68" i="8"/>
  <c r="AX24" i="8"/>
  <c r="AZ24" i="8" s="1"/>
  <c r="AB68" i="8"/>
  <c r="AB62" i="8"/>
  <c r="AG68" i="8"/>
  <c r="AG62" i="8"/>
  <c r="Y70" i="8"/>
  <c r="Y63" i="8"/>
  <c r="Y67" i="8" s="1"/>
  <c r="AX42" i="8"/>
  <c r="AZ42" i="8" s="1"/>
  <c r="AF70" i="8"/>
  <c r="AF63" i="8"/>
  <c r="AF67" i="8" s="1"/>
  <c r="AK68" i="8"/>
  <c r="AK62" i="8"/>
  <c r="AS70" i="8"/>
  <c r="AS63" i="8"/>
  <c r="AS67" i="8" s="1"/>
  <c r="AE70" i="8"/>
  <c r="AE63" i="8"/>
  <c r="AE67" i="8" s="1"/>
  <c r="AT68" i="8"/>
  <c r="AT62" i="8"/>
  <c r="AH68" i="8"/>
  <c r="AH62" i="8"/>
  <c r="AM68" i="8"/>
  <c r="AM62" i="8"/>
  <c r="AM63" i="8"/>
  <c r="AM67" i="8" s="1"/>
  <c r="AM70" i="8"/>
  <c r="AN63" i="8"/>
  <c r="AN67" i="8" s="1"/>
  <c r="AN70" i="8"/>
  <c r="W68" i="8"/>
  <c r="W62" i="8"/>
  <c r="AK70" i="8"/>
  <c r="AK63" i="8"/>
  <c r="AK67" i="8" s="1"/>
  <c r="AJ62" i="8"/>
  <c r="AJ68" i="8"/>
  <c r="AX39" i="8"/>
  <c r="AZ39" i="8" s="1"/>
  <c r="T70" i="8"/>
  <c r="T63" i="8"/>
  <c r="T67" i="8" s="1"/>
  <c r="V70" i="8"/>
  <c r="V63" i="8"/>
  <c r="V67" i="8" s="1"/>
  <c r="AS62" i="8"/>
  <c r="AS68" i="8"/>
  <c r="AT63" i="8"/>
  <c r="AT67" i="8" s="1"/>
  <c r="AT70" i="8"/>
  <c r="AC63" i="8"/>
  <c r="AC67" i="8" s="1"/>
  <c r="AC70" i="8"/>
  <c r="AC68" i="8"/>
  <c r="AC62" i="8"/>
  <c r="AL62" i="8"/>
  <c r="AL68" i="8"/>
  <c r="AH63" i="8"/>
  <c r="AH67" i="8" s="1"/>
  <c r="AH70" i="8"/>
  <c r="AR70" i="8"/>
  <c r="AR63" i="8"/>
  <c r="AR67" i="8" s="1"/>
  <c r="AA62" i="8"/>
  <c r="AA68" i="8"/>
  <c r="AN68" i="8"/>
  <c r="AN62" i="8"/>
  <c r="AX27" i="8"/>
  <c r="AZ27" i="8" s="1"/>
  <c r="T62" i="8"/>
  <c r="T68" i="8"/>
  <c r="AR68" i="8"/>
  <c r="AR62" i="8"/>
  <c r="X70" i="8"/>
  <c r="X63" i="8"/>
  <c r="X67" i="8" s="1"/>
  <c r="Z70" i="8"/>
  <c r="Z63" i="8"/>
  <c r="Z67" i="8" s="1"/>
  <c r="AX48" i="8"/>
  <c r="AZ48" i="8" s="1"/>
  <c r="AG70" i="8"/>
  <c r="AG63" i="8"/>
  <c r="AG67" i="8" s="1"/>
  <c r="U70" i="8"/>
  <c r="U63" i="8"/>
  <c r="U67" i="8" s="1"/>
  <c r="S63" i="8"/>
  <c r="S67" i="8" s="1"/>
  <c r="S70" i="8"/>
  <c r="AX45" i="8"/>
  <c r="AZ45" i="8" s="1"/>
  <c r="AQ70" i="8"/>
  <c r="AQ63" i="8"/>
  <c r="AQ67" i="8" s="1"/>
  <c r="AO68" i="8"/>
  <c r="AO62" i="8"/>
  <c r="V68" i="8"/>
  <c r="V62" i="8"/>
  <c r="AP68" i="8"/>
  <c r="AP62" i="8"/>
  <c r="AL63" i="8"/>
  <c r="AL67" i="8" s="1"/>
  <c r="AL70" i="8"/>
  <c r="AX54" i="2"/>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29" i="8" l="1"/>
  <c r="AZ29" i="8" s="1"/>
  <c r="AX38" i="8"/>
  <c r="AX26" i="8"/>
  <c r="AX47" i="8"/>
  <c r="AZ47" i="8" s="1"/>
  <c r="AX44" i="8"/>
  <c r="AZ44" i="8" s="1"/>
  <c r="AX50" i="2"/>
  <c r="AZ50" i="2" s="1"/>
  <c r="AX23" i="2"/>
  <c r="AZ23" i="2" s="1"/>
  <c r="AX29" i="2"/>
  <c r="AZ29" i="2" s="1"/>
  <c r="AX47" i="2"/>
  <c r="AZ47" i="2" s="1"/>
  <c r="AX53" i="2"/>
  <c r="AZ53" i="2" s="1"/>
  <c r="AX59" i="2"/>
  <c r="AX35" i="2"/>
  <c r="AZ35" i="2" s="1"/>
  <c r="AX41" i="2"/>
  <c r="AZ41" i="2" s="1"/>
  <c r="AX26" i="2"/>
  <c r="AX62" i="2" s="1"/>
  <c r="AZ62" i="2" s="1"/>
  <c r="AX32" i="2"/>
  <c r="AX38" i="2"/>
  <c r="AZ38" i="2" s="1"/>
  <c r="AX44" i="2"/>
  <c r="AZ44" i="2" s="1"/>
  <c r="AX56" i="2"/>
  <c r="AZ56" i="2" s="1"/>
  <c r="AZ24" i="2"/>
  <c r="AZ42" i="2"/>
  <c r="AZ60" i="2"/>
  <c r="AZ30" i="2"/>
  <c r="AZ48" i="2"/>
  <c r="AZ27" i="2"/>
  <c r="AZ36" i="2"/>
  <c r="AZ51" i="2"/>
  <c r="AZ54" i="2"/>
  <c r="AZ57" i="2"/>
  <c r="AZ39" i="2"/>
  <c r="AZ33" i="2"/>
  <c r="AZ59" i="2"/>
  <c r="AZ45" i="2"/>
  <c r="AX62" i="8" l="1"/>
  <c r="AZ62" i="8" s="1"/>
  <c r="AZ26" i="8"/>
  <c r="AZ38" i="8"/>
  <c r="AX63" i="8"/>
  <c r="AZ63" i="8" s="1"/>
  <c r="AZ26" i="2"/>
  <c r="AX63" i="2"/>
  <c r="AZ63" i="2" s="1"/>
  <c r="AZ32" i="2"/>
  <c r="F60" i="2"/>
  <c r="F57" i="2"/>
  <c r="F54" i="2"/>
  <c r="F51" i="2"/>
  <c r="F48" i="2"/>
  <c r="F45" i="2"/>
  <c r="F42" i="2"/>
  <c r="F39" i="2"/>
  <c r="F36" i="2"/>
  <c r="F33" i="2"/>
  <c r="F30" i="2"/>
  <c r="F27" i="2"/>
  <c r="F24" i="2"/>
  <c r="AW70" i="2" l="1"/>
  <c r="AT71" i="2"/>
  <c r="AM68" i="2"/>
  <c r="AF69" i="2"/>
  <c r="V68" i="2"/>
  <c r="Z68" i="2"/>
  <c r="AD68" i="2"/>
  <c r="AI68" i="2"/>
  <c r="AN68" i="2"/>
  <c r="AR68" i="2"/>
  <c r="T69" i="2"/>
  <c r="X69" i="2"/>
  <c r="AB69" i="2"/>
  <c r="AG69" i="2"/>
  <c r="AK69" i="2"/>
  <c r="AP69" i="2"/>
  <c r="AU69" i="2"/>
  <c r="V70" i="2"/>
  <c r="AA70" i="2"/>
  <c r="AE70" i="2"/>
  <c r="AJ70" i="2"/>
  <c r="AO70" i="2"/>
  <c r="AS70" i="2"/>
  <c r="U71" i="2"/>
  <c r="Y71" i="2"/>
  <c r="AC71" i="2"/>
  <c r="AH71" i="2"/>
  <c r="AL71" i="2"/>
  <c r="AQ71" i="2"/>
  <c r="AV71" i="2"/>
  <c r="S70" i="2"/>
  <c r="AW69" i="2"/>
  <c r="AM71" i="2"/>
  <c r="W68" i="2"/>
  <c r="X70" i="2"/>
  <c r="AT70" i="2"/>
  <c r="AF68" i="2"/>
  <c r="AA68" i="2"/>
  <c r="AW68" i="2"/>
  <c r="AF71" i="2"/>
  <c r="X68" i="2"/>
  <c r="AE68" i="2"/>
  <c r="AK68" i="2"/>
  <c r="AQ68" i="2"/>
  <c r="U69" i="2"/>
  <c r="Z69" i="2"/>
  <c r="AE69" i="2"/>
  <c r="AL69" i="2"/>
  <c r="AR69" i="2"/>
  <c r="U70" i="2"/>
  <c r="AB70" i="2"/>
  <c r="AH70" i="2"/>
  <c r="AN70" i="2"/>
  <c r="AU70" i="2"/>
  <c r="W71" i="2"/>
  <c r="AB71" i="2"/>
  <c r="AI71" i="2"/>
  <c r="AO71" i="2"/>
  <c r="AU71" i="2"/>
  <c r="S71" i="2"/>
  <c r="AW71" i="2"/>
  <c r="AJ68" i="2"/>
  <c r="Y69" i="2"/>
  <c r="AQ69" i="2"/>
  <c r="AG70" i="2"/>
  <c r="V71" i="2"/>
  <c r="AN71" i="2"/>
  <c r="AM70" i="2"/>
  <c r="AF70" i="2"/>
  <c r="Y68" i="2"/>
  <c r="AG68" i="2"/>
  <c r="AL68" i="2"/>
  <c r="AS68" i="2"/>
  <c r="V69" i="2"/>
  <c r="AA69" i="2"/>
  <c r="AH69" i="2"/>
  <c r="AN69" i="2"/>
  <c r="AS69" i="2"/>
  <c r="W70" i="2"/>
  <c r="AC70" i="2"/>
  <c r="AI70" i="2"/>
  <c r="AP70" i="2"/>
  <c r="AV70" i="2"/>
  <c r="X71" i="2"/>
  <c r="AD71" i="2"/>
  <c r="AJ71" i="2"/>
  <c r="AP71" i="2"/>
  <c r="U68" i="2"/>
  <c r="AP68" i="2"/>
  <c r="AD69" i="2"/>
  <c r="T70" i="2"/>
  <c r="AL70" i="2"/>
  <c r="AA71" i="2"/>
  <c r="AS71" i="2"/>
  <c r="AT69" i="2"/>
  <c r="AM69" i="2"/>
  <c r="T68" i="2"/>
  <c r="AB68" i="2"/>
  <c r="AH68" i="2"/>
  <c r="AO68" i="2"/>
  <c r="AU68" i="2"/>
  <c r="W69" i="2"/>
  <c r="AC69" i="2"/>
  <c r="AI69" i="2"/>
  <c r="AO69" i="2"/>
  <c r="AV69" i="2"/>
  <c r="Y70" i="2"/>
  <c r="AD70" i="2"/>
  <c r="AK70" i="2"/>
  <c r="AQ70" i="2"/>
  <c r="T71" i="2"/>
  <c r="Z71" i="2"/>
  <c r="AE71" i="2"/>
  <c r="AK71" i="2"/>
  <c r="AR71" i="2"/>
  <c r="S68" i="2"/>
  <c r="AT68" i="2"/>
  <c r="AC68" i="2"/>
  <c r="AV68" i="2"/>
  <c r="AJ69" i="2"/>
  <c r="Z70" i="2"/>
  <c r="AR70" i="2"/>
  <c r="AG71" i="2"/>
  <c r="S69" i="2"/>
  <c r="AU62" i="2"/>
  <c r="AN62" i="2"/>
  <c r="AG62" i="2"/>
  <c r="V62" i="2"/>
  <c r="Z62" i="2"/>
  <c r="AD62" i="2"/>
  <c r="AJ62" i="2"/>
  <c r="AP62" i="2"/>
  <c r="AV62" i="2"/>
  <c r="V63" i="2"/>
  <c r="Z63" i="2"/>
  <c r="AD63" i="2"/>
  <c r="AJ63" i="2"/>
  <c r="AP63" i="2"/>
  <c r="AV63" i="2"/>
  <c r="U62" i="2"/>
  <c r="AI62" i="2"/>
  <c r="U63" i="2"/>
  <c r="AI63" i="2"/>
  <c r="S62" i="2"/>
  <c r="AT62" i="2"/>
  <c r="AM62" i="2"/>
  <c r="AF62" i="2"/>
  <c r="W62" i="2"/>
  <c r="AA62" i="2"/>
  <c r="AE62" i="2"/>
  <c r="AK62" i="2"/>
  <c r="AQ62" i="2"/>
  <c r="AW62" i="2"/>
  <c r="W63" i="2"/>
  <c r="AA63" i="2"/>
  <c r="AE63" i="2"/>
  <c r="AK63" i="2"/>
  <c r="AQ63" i="2"/>
  <c r="AW63" i="2"/>
  <c r="AF63" i="2"/>
  <c r="AC62" i="2"/>
  <c r="AS62" i="2"/>
  <c r="AC63" i="2"/>
  <c r="AS63" i="2"/>
  <c r="AU63" i="2"/>
  <c r="AN63" i="2"/>
  <c r="AG63" i="2"/>
  <c r="T62" i="2"/>
  <c r="X62" i="2"/>
  <c r="AB62" i="2"/>
  <c r="AH62" i="2"/>
  <c r="AL62" i="2"/>
  <c r="AR62" i="2"/>
  <c r="T63" i="2"/>
  <c r="X63" i="2"/>
  <c r="AB63" i="2"/>
  <c r="AH63" i="2"/>
  <c r="AL63" i="2"/>
  <c r="AR63" i="2"/>
  <c r="S63" i="2"/>
  <c r="AT63" i="2"/>
  <c r="AM63" i="2"/>
  <c r="Y62" i="2"/>
  <c r="AO62" i="2"/>
  <c r="Y63" i="2"/>
  <c r="AO63" i="2"/>
  <c r="T66" i="2" l="1"/>
  <c r="T67" i="2" s="1"/>
  <c r="U66" i="2" l="1"/>
  <c r="U67" i="2" s="1"/>
  <c r="V66" i="2" l="1"/>
  <c r="V67" i="2" s="1"/>
  <c r="W66" i="2" l="1"/>
  <c r="W67" i="2" s="1"/>
  <c r="X66" i="2" l="1"/>
  <c r="X67" i="2" s="1"/>
  <c r="Y66" i="2" l="1"/>
  <c r="Y67" i="2" s="1"/>
  <c r="Z66" i="2" l="1"/>
  <c r="Z67" i="2" s="1"/>
  <c r="AA66" i="2" l="1"/>
  <c r="AA67" i="2" s="1"/>
  <c r="AB66" i="2" l="1"/>
  <c r="AB67" i="2" s="1"/>
  <c r="AC66" i="2" l="1"/>
  <c r="AC67" i="2" s="1"/>
  <c r="AD66" i="2" l="1"/>
  <c r="AD67" i="2" s="1"/>
  <c r="AE66" i="2" l="1"/>
  <c r="AE67" i="2" s="1"/>
  <c r="AF66" i="2" l="1"/>
  <c r="AF67" i="2" s="1"/>
  <c r="AG66" i="2" l="1"/>
  <c r="AG67" i="2" s="1"/>
  <c r="AH66" i="2" l="1"/>
  <c r="AH67" i="2" s="1"/>
  <c r="AI66" i="2" l="1"/>
  <c r="AI67" i="2" s="1"/>
  <c r="AJ66" i="2" l="1"/>
  <c r="AJ67" i="2" s="1"/>
  <c r="AK66" i="2" l="1"/>
  <c r="AK67" i="2" s="1"/>
  <c r="AL66" i="2" l="1"/>
  <c r="AL67" i="2" s="1"/>
  <c r="AM66" i="2" l="1"/>
  <c r="AM67" i="2" s="1"/>
  <c r="AN66" i="2" l="1"/>
  <c r="AN67" i="2" s="1"/>
  <c r="AO66" i="2" l="1"/>
  <c r="AO67" i="2" s="1"/>
  <c r="AP66" i="2" l="1"/>
  <c r="AP67" i="2" s="1"/>
  <c r="AQ66" i="2" l="1"/>
  <c r="AQ67" i="2" s="1"/>
  <c r="AR66" i="2" l="1"/>
  <c r="AR67" i="2" s="1"/>
  <c r="AS66" i="2" l="1"/>
  <c r="AS67" i="2" s="1"/>
  <c r="AT66" i="2" l="1"/>
  <c r="AT67" i="2" s="1"/>
  <c r="AU66" i="2" l="1"/>
  <c r="AU67" i="2" s="1"/>
  <c r="AV66" i="2" l="1"/>
  <c r="AV67" i="2" s="1"/>
  <c r="AW66" i="2" l="1"/>
  <c r="AW67" i="2" s="1"/>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<sst xmlns="http://schemas.openxmlformats.org/spreadsheetml/2006/main" count="1219" uniqueCount="236">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</sst>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sqref="A1:XFD1048576"/>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406" t="s">
        <v>127</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80</v>
      </c>
      <c r="Z2" s="408">
        <v>2</v>
      </c>
      <c r="AA2" s="408"/>
      <c r="AB2" s="39" t="s">
        <v>81</v>
      </c>
      <c r="AC2" s="409">
        <f>IF(Z2=0,"",YEAR(DATE(2018+Z2,1,1)))</f>
        <v>2020</v>
      </c>
      <c r="AD2" s="409"/>
      <c r="AE2" s="40" t="s">
        <v>82</v>
      </c>
      <c r="AF2" s="40" t="s">
        <v>1</v>
      </c>
      <c r="AG2" s="408">
        <v>4</v>
      </c>
      <c r="AH2" s="408"/>
      <c r="AI2" s="40" t="s">
        <v>56</v>
      </c>
      <c r="AM2" s="8"/>
      <c r="AN2" s="7"/>
      <c r="AO2" s="7" t="s">
        <v>83</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139</v>
      </c>
      <c r="BB3" s="411" t="s">
        <v>214</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140</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v>0.39583333333333331</v>
      </c>
      <c r="M8" s="359"/>
      <c r="N8" s="360"/>
      <c r="O8" s="85" t="s">
        <v>2</v>
      </c>
      <c r="P8" s="358">
        <v>0.6875</v>
      </c>
      <c r="Q8" s="359"/>
      <c r="R8" s="360"/>
      <c r="S8" s="84" t="s">
        <v>24</v>
      </c>
      <c r="T8" s="361">
        <f>(P8-L8)*24</f>
        <v>7</v>
      </c>
      <c r="U8" s="362"/>
      <c r="V8" s="83" t="s">
        <v>25</v>
      </c>
      <c r="Z8" s="85"/>
      <c r="AA8" s="104"/>
      <c r="AB8" s="83"/>
      <c r="AC8" s="85"/>
      <c r="AD8" s="85"/>
      <c r="AE8" s="85"/>
      <c r="AF8" s="28"/>
      <c r="AG8" s="90"/>
      <c r="AH8" s="90"/>
      <c r="AI8" s="90"/>
      <c r="AJ8" s="88"/>
      <c r="AK8" s="84"/>
      <c r="AL8" s="104"/>
      <c r="AM8" s="104"/>
      <c r="AN8" s="83"/>
      <c r="AO8" s="102"/>
      <c r="AP8" s="102"/>
      <c r="AQ8" s="102"/>
      <c r="AR8" s="87" t="s">
        <v>142</v>
      </c>
      <c r="AS8" s="87"/>
      <c r="AT8" s="16"/>
      <c r="AU8" s="398">
        <v>20</v>
      </c>
      <c r="AV8" s="400"/>
      <c r="AW8" s="100" t="s">
        <v>135</v>
      </c>
      <c r="AX8" s="16"/>
      <c r="AY8" s="16" t="s">
        <v>78</v>
      </c>
      <c r="AZ8" s="16"/>
      <c r="BA8" s="16"/>
      <c r="BB8" s="404">
        <f>DAY(EOMONTH(DATE(AC2,AG2,1),0))</f>
        <v>30</v>
      </c>
      <c r="BC8" s="405"/>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137</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352"/>
      <c r="C13" s="353"/>
      <c r="D13" s="353"/>
      <c r="E13" s="353"/>
      <c r="F13" s="353"/>
      <c r="G13" s="353"/>
      <c r="H13" s="353"/>
      <c r="I13" s="353"/>
      <c r="J13" s="353"/>
      <c r="K13" s="353"/>
      <c r="L13" s="353"/>
      <c r="M13" s="353"/>
      <c r="N13" s="353"/>
      <c r="O13" s="353"/>
      <c r="P13" s="353"/>
      <c r="Q13" s="353"/>
      <c r="R13" s="353"/>
      <c r="S13" s="353"/>
      <c r="T13" s="353"/>
      <c r="U13" s="353"/>
      <c r="V13" s="354"/>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5" t="s">
        <v>138</v>
      </c>
      <c r="C14" s="356"/>
      <c r="D14" s="356"/>
      <c r="E14" s="356"/>
      <c r="F14" s="356"/>
      <c r="G14" s="356"/>
      <c r="H14" s="356"/>
      <c r="I14" s="356"/>
      <c r="J14" s="356"/>
      <c r="K14" s="356"/>
      <c r="L14" s="356"/>
      <c r="M14" s="356"/>
      <c r="N14" s="356"/>
      <c r="O14" s="356"/>
      <c r="P14" s="356"/>
      <c r="Q14" s="356"/>
      <c r="R14" s="356"/>
      <c r="S14" s="356"/>
      <c r="T14" s="356"/>
      <c r="U14" s="356"/>
      <c r="V14" s="357"/>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358">
        <v>0.39583333333333331</v>
      </c>
      <c r="AV14" s="359"/>
      <c r="AW14" s="360"/>
      <c r="AX14" s="85" t="s">
        <v>2</v>
      </c>
      <c r="AY14" s="358">
        <v>0.6875</v>
      </c>
      <c r="AZ14" s="359"/>
      <c r="BA14" s="360"/>
      <c r="BB14" s="84" t="s">
        <v>24</v>
      </c>
      <c r="BC14" s="361">
        <f>(AY14-AU14)*24</f>
        <v>7</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124</v>
      </c>
      <c r="C17" s="214" t="s">
        <v>145</v>
      </c>
      <c r="D17" s="215"/>
      <c r="E17" s="366"/>
      <c r="F17" s="138"/>
      <c r="G17" s="369" t="s">
        <v>146</v>
      </c>
      <c r="H17" s="372" t="s">
        <v>147</v>
      </c>
      <c r="I17" s="215"/>
      <c r="J17" s="215"/>
      <c r="K17" s="366"/>
      <c r="L17" s="372" t="s">
        <v>148</v>
      </c>
      <c r="M17" s="215"/>
      <c r="N17" s="215"/>
      <c r="O17" s="216"/>
      <c r="P17" s="214"/>
      <c r="Q17" s="215"/>
      <c r="R17" s="216"/>
      <c r="S17" s="375" t="s">
        <v>149</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150</v>
      </c>
      <c r="BA17" s="385"/>
      <c r="BB17" s="214" t="s">
        <v>151</v>
      </c>
      <c r="BC17" s="215"/>
      <c r="BD17" s="215"/>
      <c r="BE17" s="215"/>
      <c r="BF17" s="216"/>
    </row>
    <row r="18" spans="2:58" ht="20.25" customHeight="1" x14ac:dyDescent="0.4">
      <c r="B18" s="364"/>
      <c r="C18" s="217"/>
      <c r="D18" s="218"/>
      <c r="E18" s="367"/>
      <c r="F18" s="139"/>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139"/>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139"/>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140"/>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t="s">
        <v>194</v>
      </c>
      <c r="H22" s="343" t="s">
        <v>133</v>
      </c>
      <c r="I22" s="344"/>
      <c r="J22" s="344"/>
      <c r="K22" s="345"/>
      <c r="L22" s="346" t="s">
        <v>195</v>
      </c>
      <c r="M22" s="347"/>
      <c r="N22" s="347"/>
      <c r="O22" s="348"/>
      <c r="P22" s="349" t="s">
        <v>50</v>
      </c>
      <c r="Q22" s="350"/>
      <c r="R22" s="351"/>
      <c r="S22" s="181" t="s">
        <v>156</v>
      </c>
      <c r="T22" s="182" t="s">
        <v>34</v>
      </c>
      <c r="U22" s="182" t="s">
        <v>92</v>
      </c>
      <c r="V22" s="182" t="s">
        <v>34</v>
      </c>
      <c r="W22" s="182" t="s">
        <v>34</v>
      </c>
      <c r="X22" s="182" t="s">
        <v>92</v>
      </c>
      <c r="Y22" s="183" t="s">
        <v>34</v>
      </c>
      <c r="Z22" s="181" t="s">
        <v>34</v>
      </c>
      <c r="AA22" s="182" t="s">
        <v>34</v>
      </c>
      <c r="AB22" s="182" t="s">
        <v>92</v>
      </c>
      <c r="AC22" s="182" t="s">
        <v>34</v>
      </c>
      <c r="AD22" s="182" t="s">
        <v>34</v>
      </c>
      <c r="AE22" s="182" t="s">
        <v>92</v>
      </c>
      <c r="AF22" s="183" t="s">
        <v>34</v>
      </c>
      <c r="AG22" s="181" t="s">
        <v>34</v>
      </c>
      <c r="AH22" s="182" t="s">
        <v>34</v>
      </c>
      <c r="AI22" s="182" t="s">
        <v>92</v>
      </c>
      <c r="AJ22" s="182" t="s">
        <v>34</v>
      </c>
      <c r="AK22" s="182" t="s">
        <v>34</v>
      </c>
      <c r="AL22" s="182" t="s">
        <v>92</v>
      </c>
      <c r="AM22" s="183" t="s">
        <v>34</v>
      </c>
      <c r="AN22" s="181" t="s">
        <v>34</v>
      </c>
      <c r="AO22" s="182" t="s">
        <v>34</v>
      </c>
      <c r="AP22" s="182" t="s">
        <v>92</v>
      </c>
      <c r="AQ22" s="182" t="s">
        <v>34</v>
      </c>
      <c r="AR22" s="182" t="s">
        <v>34</v>
      </c>
      <c r="AS22" s="182" t="s">
        <v>92</v>
      </c>
      <c r="AT22" s="183" t="s">
        <v>34</v>
      </c>
      <c r="AU22" s="181"/>
      <c r="AV22" s="182"/>
      <c r="AW22" s="183"/>
      <c r="AX22" s="332"/>
      <c r="AY22" s="333"/>
      <c r="AZ22" s="334"/>
      <c r="BA22" s="335"/>
      <c r="BB22" s="336"/>
      <c r="BC22" s="337"/>
      <c r="BD22" s="337"/>
      <c r="BE22" s="337"/>
      <c r="BF22" s="338"/>
    </row>
    <row r="23" spans="2:58" ht="20.25" customHeight="1" x14ac:dyDescent="0.4">
      <c r="B23" s="257"/>
      <c r="C23" s="328" t="s">
        <v>4</v>
      </c>
      <c r="D23" s="329"/>
      <c r="E23" s="330"/>
      <c r="F23" s="184"/>
      <c r="G23" s="263"/>
      <c r="H23" s="268"/>
      <c r="I23" s="266"/>
      <c r="J23" s="266"/>
      <c r="K23" s="267"/>
      <c r="L23" s="275"/>
      <c r="M23" s="276"/>
      <c r="N23" s="276"/>
      <c r="O23" s="277"/>
      <c r="P23" s="292" t="s">
        <v>15</v>
      </c>
      <c r="Q23" s="293"/>
      <c r="R23" s="294"/>
      <c r="S23" s="145">
        <f>IF(S22="","",VLOOKUP(S22,'【記載例】シフト記号表（勤務時間帯）'!$C$5:$K$36,9,FALSE))</f>
        <v>8</v>
      </c>
      <c r="T23" s="146">
        <f>IF(T22="","",VLOOKUP(T22,'【記載例】シフト記号表（勤務時間帯）'!$C$5:$K$36,9,FALSE))</f>
        <v>8</v>
      </c>
      <c r="U23" s="146" t="str">
        <f>IF(U22="","",VLOOKUP(U22,'【記載例】シフト記号表（勤務時間帯）'!$C$5:$K$36,9,FALSE))</f>
        <v>-</v>
      </c>
      <c r="V23" s="146">
        <f>IF(V22="","",VLOOKUP(V22,'【記載例】シフト記号表（勤務時間帯）'!$C$5:$K$36,9,FALSE))</f>
        <v>8</v>
      </c>
      <c r="W23" s="146">
        <f>IF(W22="","",VLOOKUP(W22,'【記載例】シフト記号表（勤務時間帯）'!$C$5:$K$36,9,FALSE))</f>
        <v>8</v>
      </c>
      <c r="X23" s="146" t="str">
        <f>IF(X22="","",VLOOKUP(X22,'【記載例】シフト記号表（勤務時間帯）'!$C$5:$K$36,9,FALSE))</f>
        <v>-</v>
      </c>
      <c r="Y23" s="147">
        <f>IF(Y22="","",VLOOKUP(Y22,'【記載例】シフト記号表（勤務時間帯）'!$C$5:$K$36,9,FALSE))</f>
        <v>8</v>
      </c>
      <c r="Z23" s="145">
        <f>IF(Z22="","",VLOOKUP(Z22,'【記載例】シフト記号表（勤務時間帯）'!$C$5:$K$36,9,FALSE))</f>
        <v>8</v>
      </c>
      <c r="AA23" s="146">
        <f>IF(AA22="","",VLOOKUP(AA22,'【記載例】シフト記号表（勤務時間帯）'!$C$5:$K$36,9,FALSE))</f>
        <v>8</v>
      </c>
      <c r="AB23" s="146" t="str">
        <f>IF(AB22="","",VLOOKUP(AB22,'【記載例】シフト記号表（勤務時間帯）'!$C$5:$K$36,9,FALSE))</f>
        <v>-</v>
      </c>
      <c r="AC23" s="146">
        <f>IF(AC22="","",VLOOKUP(AC22,'【記載例】シフト記号表（勤務時間帯）'!$C$5:$K$36,9,FALSE))</f>
        <v>8</v>
      </c>
      <c r="AD23" s="146">
        <f>IF(AD22="","",VLOOKUP(AD22,'【記載例】シフト記号表（勤務時間帯）'!$C$5:$K$36,9,FALSE))</f>
        <v>8</v>
      </c>
      <c r="AE23" s="146" t="str">
        <f>IF(AE22="","",VLOOKUP(AE22,'【記載例】シフト記号表（勤務時間帯）'!$C$5:$K$36,9,FALSE))</f>
        <v>-</v>
      </c>
      <c r="AF23" s="147">
        <f>IF(AF22="","",VLOOKUP(AF22,'【記載例】シフト記号表（勤務時間帯）'!$C$5:$K$36,9,FALSE))</f>
        <v>8</v>
      </c>
      <c r="AG23" s="145">
        <f>IF(AG22="","",VLOOKUP(AG22,'【記載例】シフト記号表（勤務時間帯）'!$C$5:$K$36,9,FALSE))</f>
        <v>8</v>
      </c>
      <c r="AH23" s="146">
        <f>IF(AH22="","",VLOOKUP(AH22,'【記載例】シフト記号表（勤務時間帯）'!$C$5:$K$36,9,FALSE))</f>
        <v>8</v>
      </c>
      <c r="AI23" s="146" t="str">
        <f>IF(AI22="","",VLOOKUP(AI22,'【記載例】シフト記号表（勤務時間帯）'!$C$5:$K$36,9,FALSE))</f>
        <v>-</v>
      </c>
      <c r="AJ23" s="146">
        <f>IF(AJ22="","",VLOOKUP(AJ22,'【記載例】シフト記号表（勤務時間帯）'!$C$5:$K$36,9,FALSE))</f>
        <v>8</v>
      </c>
      <c r="AK23" s="146">
        <f>IF(AK22="","",VLOOKUP(AK22,'【記載例】シフト記号表（勤務時間帯）'!$C$5:$K$36,9,FALSE))</f>
        <v>8</v>
      </c>
      <c r="AL23" s="146" t="str">
        <f>IF(AL22="","",VLOOKUP(AL22,'【記載例】シフト記号表（勤務時間帯）'!$C$5:$K$36,9,FALSE))</f>
        <v>-</v>
      </c>
      <c r="AM23" s="147">
        <f>IF(AM22="","",VLOOKUP(AM22,'【記載例】シフト記号表（勤務時間帯）'!$C$5:$K$36,9,FALSE))</f>
        <v>8</v>
      </c>
      <c r="AN23" s="145">
        <f>IF(AN22="","",VLOOKUP(AN22,'【記載例】シフト記号表（勤務時間帯）'!$C$5:$K$36,9,FALSE))</f>
        <v>8</v>
      </c>
      <c r="AO23" s="146">
        <f>IF(AO22="","",VLOOKUP(AO22,'【記載例】シフト記号表（勤務時間帯）'!$C$5:$K$36,9,FALSE))</f>
        <v>8</v>
      </c>
      <c r="AP23" s="146" t="str">
        <f>IF(AP22="","",VLOOKUP(AP22,'【記載例】シフト記号表（勤務時間帯）'!$C$5:$K$36,9,FALSE))</f>
        <v>-</v>
      </c>
      <c r="AQ23" s="146">
        <f>IF(AQ22="","",VLOOKUP(AQ22,'【記載例】シフト記号表（勤務時間帯）'!$C$5:$K$36,9,FALSE))</f>
        <v>8</v>
      </c>
      <c r="AR23" s="146">
        <f>IF(AR22="","",VLOOKUP(AR22,'【記載例】シフト記号表（勤務時間帯）'!$C$5:$K$36,9,FALSE))</f>
        <v>8</v>
      </c>
      <c r="AS23" s="146" t="str">
        <f>IF(AS22="","",VLOOKUP(AS22,'【記載例】シフト記号表（勤務時間帯）'!$C$5:$K$36,9,FALSE))</f>
        <v>-</v>
      </c>
      <c r="AT23" s="147">
        <f>IF(AT22="","",VLOOKUP(AT22,'【記載例】シフト記号表（勤務時間帯）'!$C$5:$K$36,9,FALSE))</f>
        <v>8</v>
      </c>
      <c r="AU23" s="145" t="str">
        <f>IF(AU22="","",VLOOKUP(AU22,'【記載例】シフト記号表（勤務時間帯）'!$C$5:$K$36,9,FALSE))</f>
        <v/>
      </c>
      <c r="AV23" s="146" t="str">
        <f>IF(AV22="","",VLOOKUP(AV22,'【記載例】シフト記号表（勤務時間帯）'!$C$5:$K$36,9,FALSE))</f>
        <v/>
      </c>
      <c r="AW23" s="147" t="str">
        <f>IF(AW22="","",VLOOKUP(AW22,'【記載例】シフト記号表（勤務時間帯）'!$C$5:$K$36,9,FALSE))</f>
        <v/>
      </c>
      <c r="AX23" s="295">
        <f>IF($BB$3="計画",SUM(S23:AT23),IF($BB$3="実績",SUM(S23:AW23),""))</f>
        <v>160</v>
      </c>
      <c r="AY23" s="296"/>
      <c r="AZ23" s="297">
        <f>IF($BB$3="計画",AX23/4,IF($BB$3="実績",【記載例】通所介護!AX23/(【記載例】通所介護!$BB$8/7),""))</f>
        <v>40</v>
      </c>
      <c r="BA23" s="298"/>
      <c r="BB23" s="322"/>
      <c r="BC23" s="323"/>
      <c r="BD23" s="323"/>
      <c r="BE23" s="323"/>
      <c r="BF23" s="324"/>
    </row>
    <row r="24" spans="2:58" ht="20.25" customHeight="1" x14ac:dyDescent="0.4">
      <c r="B24" s="257"/>
      <c r="C24" s="299"/>
      <c r="D24" s="300"/>
      <c r="E24" s="301"/>
      <c r="F24" s="185" t="str">
        <f>C23</f>
        <v>管理者</v>
      </c>
      <c r="G24" s="263"/>
      <c r="H24" s="268"/>
      <c r="I24" s="266"/>
      <c r="J24" s="266"/>
      <c r="K24" s="267"/>
      <c r="L24" s="275"/>
      <c r="M24" s="276"/>
      <c r="N24" s="276"/>
      <c r="O24" s="277"/>
      <c r="P24" s="302" t="s">
        <v>51</v>
      </c>
      <c r="Q24" s="303"/>
      <c r="R24" s="304"/>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t="str">
        <f>IF(AU22="","",VLOOKUP(AU22,'【記載例】シフト記号表（勤務時間帯）'!$C$5:$U$36,19,FALSE))</f>
        <v/>
      </c>
      <c r="AV24" s="149" t="str">
        <f>IF(AV22="","",VLOOKUP(AV22,'【記載例】シフト記号表（勤務時間帯）'!$C$5:$U$36,19,FALSE))</f>
        <v/>
      </c>
      <c r="AW24" s="150" t="str">
        <f>IF(AW22="","",VLOOKUP(AW22,'【記載例】シフト記号表（勤務時間帯）'!$C$5:$U$36,19,FALSE))</f>
        <v/>
      </c>
      <c r="AX24" s="305">
        <f>IF($BB$3="計画",SUM(S24:AT24),IF($BB$3="実績",SUM(S24:AW24),""))</f>
        <v>140.0000000000002</v>
      </c>
      <c r="AY24" s="306"/>
      <c r="AZ24" s="307">
        <f>IF($BB$3="計画",AX24/4,IF($BB$3="実績",【記載例】通所介護!AX24/(【記載例】通所介護!$BB$8/7),""))</f>
        <v>35.00000000000005</v>
      </c>
      <c r="BA24" s="308"/>
      <c r="BB24" s="325"/>
      <c r="BC24" s="326"/>
      <c r="BD24" s="326"/>
      <c r="BE24" s="326"/>
      <c r="BF24" s="327"/>
    </row>
    <row r="25" spans="2:58" ht="20.25" customHeight="1" x14ac:dyDescent="0.4">
      <c r="B25" s="257">
        <f>B22+1</f>
        <v>2</v>
      </c>
      <c r="C25" s="259"/>
      <c r="D25" s="260"/>
      <c r="E25" s="261"/>
      <c r="F25" s="186"/>
      <c r="G25" s="262" t="s">
        <v>194</v>
      </c>
      <c r="H25" s="265" t="s">
        <v>197</v>
      </c>
      <c r="I25" s="266"/>
      <c r="J25" s="266"/>
      <c r="K25" s="267"/>
      <c r="L25" s="272" t="s">
        <v>200</v>
      </c>
      <c r="M25" s="273"/>
      <c r="N25" s="273"/>
      <c r="O25" s="274"/>
      <c r="P25" s="281" t="s">
        <v>50</v>
      </c>
      <c r="Q25" s="282"/>
      <c r="R25" s="283"/>
      <c r="S25" s="187" t="s">
        <v>92</v>
      </c>
      <c r="T25" s="188" t="s">
        <v>34</v>
      </c>
      <c r="U25" s="188" t="s">
        <v>34</v>
      </c>
      <c r="V25" s="188" t="s">
        <v>34</v>
      </c>
      <c r="W25" s="188" t="s">
        <v>34</v>
      </c>
      <c r="X25" s="188" t="s">
        <v>34</v>
      </c>
      <c r="Y25" s="189" t="s">
        <v>92</v>
      </c>
      <c r="Z25" s="187" t="s">
        <v>92</v>
      </c>
      <c r="AA25" s="188" t="s">
        <v>34</v>
      </c>
      <c r="AB25" s="188" t="s">
        <v>34</v>
      </c>
      <c r="AC25" s="188" t="s">
        <v>34</v>
      </c>
      <c r="AD25" s="188" t="s">
        <v>34</v>
      </c>
      <c r="AE25" s="188" t="s">
        <v>34</v>
      </c>
      <c r="AF25" s="189" t="s">
        <v>92</v>
      </c>
      <c r="AG25" s="187"/>
      <c r="AH25" s="188" t="s">
        <v>34</v>
      </c>
      <c r="AI25" s="188" t="s">
        <v>34</v>
      </c>
      <c r="AJ25" s="188" t="s">
        <v>34</v>
      </c>
      <c r="AK25" s="188" t="s">
        <v>34</v>
      </c>
      <c r="AL25" s="188" t="s">
        <v>34</v>
      </c>
      <c r="AM25" s="189" t="s">
        <v>92</v>
      </c>
      <c r="AN25" s="187" t="s">
        <v>92</v>
      </c>
      <c r="AO25" s="188" t="s">
        <v>34</v>
      </c>
      <c r="AP25" s="188" t="s">
        <v>34</v>
      </c>
      <c r="AQ25" s="188" t="s">
        <v>34</v>
      </c>
      <c r="AR25" s="188" t="s">
        <v>34</v>
      </c>
      <c r="AS25" s="188" t="s">
        <v>34</v>
      </c>
      <c r="AT25" s="189" t="s">
        <v>92</v>
      </c>
      <c r="AU25" s="187"/>
      <c r="AV25" s="188"/>
      <c r="AW25" s="189"/>
      <c r="AX25" s="309"/>
      <c r="AY25" s="310"/>
      <c r="AZ25" s="311"/>
      <c r="BA25" s="312"/>
      <c r="BB25" s="319"/>
      <c r="BC25" s="320"/>
      <c r="BD25" s="320"/>
      <c r="BE25" s="320"/>
      <c r="BF25" s="321"/>
    </row>
    <row r="26" spans="2:58" ht="20.25" customHeight="1" x14ac:dyDescent="0.4">
      <c r="B26" s="257"/>
      <c r="C26" s="328" t="s">
        <v>74</v>
      </c>
      <c r="D26" s="329"/>
      <c r="E26" s="330"/>
      <c r="F26" s="184"/>
      <c r="G26" s="263"/>
      <c r="H26" s="268"/>
      <c r="I26" s="266"/>
      <c r="J26" s="266"/>
      <c r="K26" s="267"/>
      <c r="L26" s="275"/>
      <c r="M26" s="276"/>
      <c r="N26" s="276"/>
      <c r="O26" s="277"/>
      <c r="P26" s="292" t="s">
        <v>15</v>
      </c>
      <c r="Q26" s="293"/>
      <c r="R26" s="294"/>
      <c r="S26" s="145" t="str">
        <f>IF(S25="","",VLOOKUP(S25,'【記載例】シフト記号表（勤務時間帯）'!$C$5:$K$36,9,FALSE))</f>
        <v>-</v>
      </c>
      <c r="T26" s="146">
        <f>IF(T25="","",VLOOKUP(T25,'【記載例】シフト記号表（勤務時間帯）'!$C$5:$K$36,9,FALSE))</f>
        <v>8</v>
      </c>
      <c r="U26" s="146">
        <f>IF(U25="","",VLOOKUP(U25,'【記載例】シフト記号表（勤務時間帯）'!$C$5:$K$36,9,FALSE))</f>
        <v>8</v>
      </c>
      <c r="V26" s="146">
        <f>IF(V25="","",VLOOKUP(V25,'【記載例】シフト記号表（勤務時間帯）'!$C$5:$K$36,9,FALSE))</f>
        <v>8</v>
      </c>
      <c r="W26" s="146">
        <f>IF(W25="","",VLOOKUP(W25,'【記載例】シフト記号表（勤務時間帯）'!$C$5:$K$36,9,FALSE))</f>
        <v>8</v>
      </c>
      <c r="X26" s="146">
        <f>IF(X25="","",VLOOKUP(X25,'【記載例】シフト記号表（勤務時間帯）'!$C$5:$K$36,9,FALSE))</f>
        <v>8</v>
      </c>
      <c r="Y26" s="147" t="str">
        <f>IF(Y25="","",VLOOKUP(Y25,'【記載例】シフト記号表（勤務時間帯）'!$C$5:$K$36,9,FALSE))</f>
        <v>-</v>
      </c>
      <c r="Z26" s="145" t="str">
        <f>IF(Z25="","",VLOOKUP(Z25,'【記載例】シフト記号表（勤務時間帯）'!$C$5:$K$36,9,FALSE))</f>
        <v>-</v>
      </c>
      <c r="AA26" s="146">
        <f>IF(AA25="","",VLOOKUP(AA25,'【記載例】シフト記号表（勤務時間帯）'!$C$5:$K$36,9,FALSE))</f>
        <v>8</v>
      </c>
      <c r="AB26" s="146">
        <f>IF(AB25="","",VLOOKUP(AB25,'【記載例】シフト記号表（勤務時間帯）'!$C$5:$K$36,9,FALSE))</f>
        <v>8</v>
      </c>
      <c r="AC26" s="146">
        <f>IF(AC25="","",VLOOKUP(AC25,'【記載例】シフト記号表（勤務時間帯）'!$C$5:$K$36,9,FALSE))</f>
        <v>8</v>
      </c>
      <c r="AD26" s="146">
        <f>IF(AD25="","",VLOOKUP(AD25,'【記載例】シフト記号表（勤務時間帯）'!$C$5:$K$36,9,FALSE))</f>
        <v>8</v>
      </c>
      <c r="AE26" s="146">
        <f>IF(AE25="","",VLOOKUP(AE25,'【記載例】シフト記号表（勤務時間帯）'!$C$5:$K$36,9,FALSE))</f>
        <v>8</v>
      </c>
      <c r="AF26" s="147" t="str">
        <f>IF(AF25="","",VLOOKUP(AF25,'【記載例】シフト記号表（勤務時間帯）'!$C$5:$K$36,9,FALSE))</f>
        <v>-</v>
      </c>
      <c r="AG26" s="145" t="str">
        <f>IF(AG25="","",VLOOKUP(AG25,'【記載例】シフト記号表（勤務時間帯）'!$C$5:$K$36,9,FALSE))</f>
        <v/>
      </c>
      <c r="AH26" s="146">
        <f>IF(AH25="","",VLOOKUP(AH25,'【記載例】シフト記号表（勤務時間帯）'!$C$5:$K$36,9,FALSE))</f>
        <v>8</v>
      </c>
      <c r="AI26" s="146">
        <f>IF(AI25="","",VLOOKUP(AI25,'【記載例】シフト記号表（勤務時間帯）'!$C$5:$K$36,9,FALSE))</f>
        <v>8</v>
      </c>
      <c r="AJ26" s="146">
        <f>IF(AJ25="","",VLOOKUP(AJ25,'【記載例】シフト記号表（勤務時間帯）'!$C$5:$K$36,9,FALSE))</f>
        <v>8</v>
      </c>
      <c r="AK26" s="146">
        <f>IF(AK25="","",VLOOKUP(AK25,'【記載例】シフト記号表（勤務時間帯）'!$C$5:$K$36,9,FALSE))</f>
        <v>8</v>
      </c>
      <c r="AL26" s="146">
        <f>IF(AL25="","",VLOOKUP(AL25,'【記載例】シフト記号表（勤務時間帯）'!$C$5:$K$36,9,FALSE))</f>
        <v>8</v>
      </c>
      <c r="AM26" s="147" t="str">
        <f>IF(AM25="","",VLOOKUP(AM25,'【記載例】シフト記号表（勤務時間帯）'!$C$5:$K$36,9,FALSE))</f>
        <v>-</v>
      </c>
      <c r="AN26" s="145" t="str">
        <f>IF(AN25="","",VLOOKUP(AN25,'【記載例】シフト記号表（勤務時間帯）'!$C$5:$K$36,9,FALSE))</f>
        <v>-</v>
      </c>
      <c r="AO26" s="146">
        <f>IF(AO25="","",VLOOKUP(AO25,'【記載例】シフト記号表（勤務時間帯）'!$C$5:$K$36,9,FALSE))</f>
        <v>8</v>
      </c>
      <c r="AP26" s="146">
        <f>IF(AP25="","",VLOOKUP(AP25,'【記載例】シフト記号表（勤務時間帯）'!$C$5:$K$36,9,FALSE))</f>
        <v>8</v>
      </c>
      <c r="AQ26" s="146">
        <f>IF(AQ25="","",VLOOKUP(AQ25,'【記載例】シフト記号表（勤務時間帯）'!$C$5:$K$36,9,FALSE))</f>
        <v>8</v>
      </c>
      <c r="AR26" s="146">
        <f>IF(AR25="","",VLOOKUP(AR25,'【記載例】シフト記号表（勤務時間帯）'!$C$5:$K$36,9,FALSE))</f>
        <v>8</v>
      </c>
      <c r="AS26" s="146">
        <f>IF(AS25="","",VLOOKUP(AS25,'【記載例】シフト記号表（勤務時間帯）'!$C$5:$K$36,9,FALSE))</f>
        <v>8</v>
      </c>
      <c r="AT26" s="147" t="str">
        <f>IF(AT25="","",VLOOKUP(AT25,'【記載例】シフト記号表（勤務時間帯）'!$C$5:$K$36,9,FALSE))</f>
        <v>-</v>
      </c>
      <c r="AU26" s="145" t="str">
        <f>IF(AU25="","",VLOOKUP(AU25,'【記載例】シフト記号表（勤務時間帯）'!$C$5:$K$36,9,FALSE))</f>
        <v/>
      </c>
      <c r="AV26" s="146" t="str">
        <f>IF(AV25="","",VLOOKUP(AV25,'【記載例】シフト記号表（勤務時間帯）'!$C$5:$K$36,9,FALSE))</f>
        <v/>
      </c>
      <c r="AW26" s="147" t="str">
        <f>IF(AW25="","",VLOOKUP(AW25,'【記載例】シフト記号表（勤務時間帯）'!$C$5:$K$36,9,FALSE))</f>
        <v/>
      </c>
      <c r="AX26" s="295">
        <f>IF($BB$3="計画",SUM(S26:AT26),IF($BB$3="実績",SUM(S26:AW26),""))</f>
        <v>160</v>
      </c>
      <c r="AY26" s="296"/>
      <c r="AZ26" s="297">
        <f>IF($BB$3="計画",AX26/4,IF($BB$3="実績",【記載例】通所介護!AX26/(【記載例】通所介護!$BB$8/7),""))</f>
        <v>40</v>
      </c>
      <c r="BA26" s="298"/>
      <c r="BB26" s="322"/>
      <c r="BC26" s="323"/>
      <c r="BD26" s="323"/>
      <c r="BE26" s="323"/>
      <c r="BF26" s="324"/>
    </row>
    <row r="27" spans="2:58" ht="20.25" customHeight="1" x14ac:dyDescent="0.4">
      <c r="B27" s="257"/>
      <c r="C27" s="299"/>
      <c r="D27" s="300"/>
      <c r="E27" s="301"/>
      <c r="F27" s="184" t="str">
        <f>C26</f>
        <v>生活相談員</v>
      </c>
      <c r="G27" s="317"/>
      <c r="H27" s="268"/>
      <c r="I27" s="266"/>
      <c r="J27" s="266"/>
      <c r="K27" s="267"/>
      <c r="L27" s="318"/>
      <c r="M27" s="287"/>
      <c r="N27" s="287"/>
      <c r="O27" s="288"/>
      <c r="P27" s="302" t="s">
        <v>51</v>
      </c>
      <c r="Q27" s="303"/>
      <c r="R27" s="304"/>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t="str">
        <f>IF(AV25="","",VLOOKUP(AV25,'【記載例】シフト記号表（勤務時間帯）'!$C$5:$U$36,19,FALSE))</f>
        <v/>
      </c>
      <c r="AW27" s="150" t="str">
        <f>IF(AW25="","",VLOOKUP(AW25,'【記載例】シフト記号表（勤務時間帯）'!$C$5:$U$36,19,FALSE))</f>
        <v/>
      </c>
      <c r="AX27" s="305">
        <f>IF($BB$3="計画",SUM(S27:AT27),IF($BB$3="実績",SUM(S27:AW27),""))</f>
        <v>140.0000000000002</v>
      </c>
      <c r="AY27" s="306"/>
      <c r="AZ27" s="307">
        <f>IF($BB$3="計画",AX27/4,IF($BB$3="実績",【記載例】通所介護!AX27/(【記載例】通所介護!$BB$8/7),""))</f>
        <v>35.00000000000005</v>
      </c>
      <c r="BA27" s="308"/>
      <c r="BB27" s="325"/>
      <c r="BC27" s="326"/>
      <c r="BD27" s="326"/>
      <c r="BE27" s="326"/>
      <c r="BF27" s="327"/>
    </row>
    <row r="28" spans="2:58" ht="20.25" customHeight="1" x14ac:dyDescent="0.4">
      <c r="B28" s="257">
        <f>B25+1</f>
        <v>3</v>
      </c>
      <c r="C28" s="259"/>
      <c r="D28" s="260"/>
      <c r="E28" s="261"/>
      <c r="F28" s="186"/>
      <c r="G28" s="262" t="s">
        <v>193</v>
      </c>
      <c r="H28" s="265" t="s">
        <v>109</v>
      </c>
      <c r="I28" s="266"/>
      <c r="J28" s="266"/>
      <c r="K28" s="267"/>
      <c r="L28" s="272" t="s">
        <v>201</v>
      </c>
      <c r="M28" s="273"/>
      <c r="N28" s="273"/>
      <c r="O28" s="274"/>
      <c r="P28" s="281" t="s">
        <v>50</v>
      </c>
      <c r="Q28" s="282"/>
      <c r="R28" s="283"/>
      <c r="S28" s="187" t="s">
        <v>34</v>
      </c>
      <c r="T28" s="188"/>
      <c r="U28" s="188"/>
      <c r="V28" s="188" t="s">
        <v>92</v>
      </c>
      <c r="W28" s="188" t="s">
        <v>92</v>
      </c>
      <c r="X28" s="188"/>
      <c r="Y28" s="189" t="s">
        <v>34</v>
      </c>
      <c r="Z28" s="187" t="s">
        <v>34</v>
      </c>
      <c r="AA28" s="188"/>
      <c r="AB28" s="188"/>
      <c r="AC28" s="188" t="s">
        <v>92</v>
      </c>
      <c r="AD28" s="188" t="s">
        <v>92</v>
      </c>
      <c r="AE28" s="188"/>
      <c r="AF28" s="189" t="s">
        <v>34</v>
      </c>
      <c r="AG28" s="187" t="s">
        <v>34</v>
      </c>
      <c r="AH28" s="188"/>
      <c r="AI28" s="188"/>
      <c r="AJ28" s="188" t="s">
        <v>92</v>
      </c>
      <c r="AK28" s="188" t="s">
        <v>92</v>
      </c>
      <c r="AL28" s="188"/>
      <c r="AM28" s="189" t="s">
        <v>34</v>
      </c>
      <c r="AN28" s="187" t="s">
        <v>34</v>
      </c>
      <c r="AO28" s="188"/>
      <c r="AP28" s="188"/>
      <c r="AQ28" s="188" t="s">
        <v>92</v>
      </c>
      <c r="AR28" s="188" t="s">
        <v>92</v>
      </c>
      <c r="AS28" s="188"/>
      <c r="AT28" s="189" t="s">
        <v>34</v>
      </c>
      <c r="AU28" s="187"/>
      <c r="AV28" s="188"/>
      <c r="AW28" s="189"/>
      <c r="AX28" s="309"/>
      <c r="AY28" s="310"/>
      <c r="AZ28" s="311"/>
      <c r="BA28" s="312"/>
      <c r="BB28" s="319" t="s">
        <v>209</v>
      </c>
      <c r="BC28" s="320"/>
      <c r="BD28" s="320"/>
      <c r="BE28" s="320"/>
      <c r="BF28" s="321"/>
    </row>
    <row r="29" spans="2:58" ht="20.25" customHeight="1" x14ac:dyDescent="0.4">
      <c r="B29" s="257"/>
      <c r="C29" s="289" t="s">
        <v>74</v>
      </c>
      <c r="D29" s="290"/>
      <c r="E29" s="291"/>
      <c r="F29" s="184"/>
      <c r="G29" s="263"/>
      <c r="H29" s="268"/>
      <c r="I29" s="266"/>
      <c r="J29" s="266"/>
      <c r="K29" s="267"/>
      <c r="L29" s="275"/>
      <c r="M29" s="276"/>
      <c r="N29" s="276"/>
      <c r="O29" s="277"/>
      <c r="P29" s="292" t="s">
        <v>15</v>
      </c>
      <c r="Q29" s="293"/>
      <c r="R29" s="294"/>
      <c r="S29" s="145">
        <f>IF(S28="","",VLOOKUP(S28,'【記載例】シフト記号表（勤務時間帯）'!$C$5:$K$36,9,FALSE))</f>
        <v>8</v>
      </c>
      <c r="T29" s="146" t="str">
        <f>IF(T28="","",VLOOKUP(T28,'【記載例】シフト記号表（勤務時間帯）'!$C$5:$K$36,9,FALSE))</f>
        <v/>
      </c>
      <c r="U29" s="146" t="str">
        <f>IF(U28="","",VLOOKUP(U28,'【記載例】シフト記号表（勤務時間帯）'!$C$5:$K$36,9,FALSE))</f>
        <v/>
      </c>
      <c r="V29" s="146" t="str">
        <f>IF(V28="","",VLOOKUP(V28,'【記載例】シフト記号表（勤務時間帯）'!$C$5:$K$36,9,FALSE))</f>
        <v>-</v>
      </c>
      <c r="W29" s="146" t="str">
        <f>IF(W28="","",VLOOKUP(W28,'【記載例】シフト記号表（勤務時間帯）'!$C$5:$K$36,9,FALSE))</f>
        <v>-</v>
      </c>
      <c r="X29" s="146" t="str">
        <f>IF(X28="","",VLOOKUP(X28,'【記載例】シフト記号表（勤務時間帯）'!$C$5:$K$36,9,FALSE))</f>
        <v/>
      </c>
      <c r="Y29" s="147">
        <f>IF(Y28="","",VLOOKUP(Y28,'【記載例】シフト記号表（勤務時間帯）'!$C$5:$K$36,9,FALSE))</f>
        <v>8</v>
      </c>
      <c r="Z29" s="145">
        <f>IF(Z28="","",VLOOKUP(Z28,'【記載例】シフト記号表（勤務時間帯）'!$C$5:$K$36,9,FALSE))</f>
        <v>8</v>
      </c>
      <c r="AA29" s="146" t="str">
        <f>IF(AA28="","",VLOOKUP(AA28,'【記載例】シフト記号表（勤務時間帯）'!$C$5:$K$36,9,FALSE))</f>
        <v/>
      </c>
      <c r="AB29" s="146" t="str">
        <f>IF(AB28="","",VLOOKUP(AB28,'【記載例】シフト記号表（勤務時間帯）'!$C$5:$K$36,9,FALSE))</f>
        <v/>
      </c>
      <c r="AC29" s="146" t="str">
        <f>IF(AC28="","",VLOOKUP(AC28,'【記載例】シフト記号表（勤務時間帯）'!$C$5:$K$36,9,FALSE))</f>
        <v>-</v>
      </c>
      <c r="AD29" s="146" t="str">
        <f>IF(AD28="","",VLOOKUP(AD28,'【記載例】シフト記号表（勤務時間帯）'!$C$5:$K$36,9,FALSE))</f>
        <v>-</v>
      </c>
      <c r="AE29" s="146" t="str">
        <f>IF(AE28="","",VLOOKUP(AE28,'【記載例】シフト記号表（勤務時間帯）'!$C$5:$K$36,9,FALSE))</f>
        <v/>
      </c>
      <c r="AF29" s="147">
        <f>IF(AF28="","",VLOOKUP(AF28,'【記載例】シフト記号表（勤務時間帯）'!$C$5:$K$36,9,FALSE))</f>
        <v>8</v>
      </c>
      <c r="AG29" s="145">
        <f>IF(AG28="","",VLOOKUP(AG28,'【記載例】シフト記号表（勤務時間帯）'!$C$5:$K$36,9,FALSE))</f>
        <v>8</v>
      </c>
      <c r="AH29" s="146" t="str">
        <f>IF(AH28="","",VLOOKUP(AH28,'【記載例】シフト記号表（勤務時間帯）'!$C$5:$K$36,9,FALSE))</f>
        <v/>
      </c>
      <c r="AI29" s="146" t="str">
        <f>IF(AI28="","",VLOOKUP(AI28,'【記載例】シフト記号表（勤務時間帯）'!$C$5:$K$36,9,FALSE))</f>
        <v/>
      </c>
      <c r="AJ29" s="146" t="str">
        <f>IF(AJ28="","",VLOOKUP(AJ28,'【記載例】シフト記号表（勤務時間帯）'!$C$5:$K$36,9,FALSE))</f>
        <v>-</v>
      </c>
      <c r="AK29" s="146" t="str">
        <f>IF(AK28="","",VLOOKUP(AK28,'【記載例】シフト記号表（勤務時間帯）'!$C$5:$K$36,9,FALSE))</f>
        <v>-</v>
      </c>
      <c r="AL29" s="146" t="str">
        <f>IF(AL28="","",VLOOKUP(AL28,'【記載例】シフト記号表（勤務時間帯）'!$C$5:$K$36,9,FALSE))</f>
        <v/>
      </c>
      <c r="AM29" s="147">
        <f>IF(AM28="","",VLOOKUP(AM28,'【記載例】シフト記号表（勤務時間帯）'!$C$5:$K$36,9,FALSE))</f>
        <v>8</v>
      </c>
      <c r="AN29" s="145">
        <f>IF(AN28="","",VLOOKUP(AN28,'【記載例】シフト記号表（勤務時間帯）'!$C$5:$K$36,9,FALSE))</f>
        <v>8</v>
      </c>
      <c r="AO29" s="146" t="str">
        <f>IF(AO28="","",VLOOKUP(AO28,'【記載例】シフト記号表（勤務時間帯）'!$C$5:$K$36,9,FALSE))</f>
        <v/>
      </c>
      <c r="AP29" s="146" t="str">
        <f>IF(AP28="","",VLOOKUP(AP28,'【記載例】シフト記号表（勤務時間帯）'!$C$5:$K$36,9,FALSE))</f>
        <v/>
      </c>
      <c r="AQ29" s="146" t="str">
        <f>IF(AQ28="","",VLOOKUP(AQ28,'【記載例】シフト記号表（勤務時間帯）'!$C$5:$K$36,9,FALSE))</f>
        <v>-</v>
      </c>
      <c r="AR29" s="146" t="str">
        <f>IF(AR28="","",VLOOKUP(AR28,'【記載例】シフト記号表（勤務時間帯）'!$C$5:$K$36,9,FALSE))</f>
        <v>-</v>
      </c>
      <c r="AS29" s="146" t="str">
        <f>IF(AS28="","",VLOOKUP(AS28,'【記載例】シフト記号表（勤務時間帯）'!$C$5:$K$36,9,FALSE))</f>
        <v/>
      </c>
      <c r="AT29" s="147">
        <f>IF(AT28="","",VLOOKUP(AT28,'【記載例】シフト記号表（勤務時間帯）'!$C$5:$K$36,9,FALSE))</f>
        <v>8</v>
      </c>
      <c r="AU29" s="145" t="str">
        <f>IF(AU28="","",VLOOKUP(AU28,'【記載例】シフト記号表（勤務時間帯）'!$C$5:$K$36,9,FALSE))</f>
        <v/>
      </c>
      <c r="AV29" s="146" t="str">
        <f>IF(AV28="","",VLOOKUP(AV28,'【記載例】シフト記号表（勤務時間帯）'!$C$5:$K$36,9,FALSE))</f>
        <v/>
      </c>
      <c r="AW29" s="147" t="str">
        <f>IF(AW28="","",VLOOKUP(AW28,'【記載例】シフト記号表（勤務時間帯）'!$C$5:$K$36,9,FALSE))</f>
        <v/>
      </c>
      <c r="AX29" s="295">
        <f>IF($BB$3="計画",SUM(S29:AT29),IF($BB$3="実績",SUM(S29:AW29),""))</f>
        <v>64</v>
      </c>
      <c r="AY29" s="296"/>
      <c r="AZ29" s="297">
        <f>IF($BB$3="計画",AX29/4,IF($BB$3="実績",【記載例】通所介護!AX29/(【記載例】通所介護!$BB$8/7),""))</f>
        <v>16</v>
      </c>
      <c r="BA29" s="298"/>
      <c r="BB29" s="322"/>
      <c r="BC29" s="323"/>
      <c r="BD29" s="323"/>
      <c r="BE29" s="323"/>
      <c r="BF29" s="324"/>
    </row>
    <row r="30" spans="2:58" ht="20.25" customHeight="1" x14ac:dyDescent="0.4">
      <c r="B30" s="257"/>
      <c r="C30" s="299"/>
      <c r="D30" s="300"/>
      <c r="E30" s="301"/>
      <c r="F30" s="184" t="str">
        <f>C29</f>
        <v>生活相談員</v>
      </c>
      <c r="G30" s="317"/>
      <c r="H30" s="268"/>
      <c r="I30" s="266"/>
      <c r="J30" s="266"/>
      <c r="K30" s="267"/>
      <c r="L30" s="318"/>
      <c r="M30" s="287"/>
      <c r="N30" s="287"/>
      <c r="O30" s="288"/>
      <c r="P30" s="302" t="s">
        <v>51</v>
      </c>
      <c r="Q30" s="303"/>
      <c r="R30" s="304"/>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t="str">
        <f>IF(AU28="","",VLOOKUP(AU28,'【記載例】シフト記号表（勤務時間帯）'!$C$5:$U$36,19,FALSE))</f>
        <v/>
      </c>
      <c r="AV30" s="149" t="str">
        <f>IF(AV28="","",VLOOKUP(AV28,'【記載例】シフト記号表（勤務時間帯）'!$C$5:$U$36,19,FALSE))</f>
        <v/>
      </c>
      <c r="AW30" s="150" t="str">
        <f>IF(AW28="","",VLOOKUP(AW28,'【記載例】シフト記号表（勤務時間帯）'!$C$5:$U$36,19,FALSE))</f>
        <v/>
      </c>
      <c r="AX30" s="305">
        <f>IF($BB$3="計画",SUM(S30:AT30),IF($BB$3="実績",SUM(S30:AW30),""))</f>
        <v>56.000000000000064</v>
      </c>
      <c r="AY30" s="306"/>
      <c r="AZ30" s="307">
        <f>IF($BB$3="計画",AX30/4,IF($BB$3="実績",【記載例】通所介護!AX30/(【記載例】通所介護!$BB$8/7),""))</f>
        <v>14.000000000000016</v>
      </c>
      <c r="BA30" s="308"/>
      <c r="BB30" s="325"/>
      <c r="BC30" s="326"/>
      <c r="BD30" s="326"/>
      <c r="BE30" s="326"/>
      <c r="BF30" s="327"/>
    </row>
    <row r="31" spans="2:58" ht="20.25" customHeight="1" x14ac:dyDescent="0.4">
      <c r="B31" s="257">
        <f>B28+1</f>
        <v>4</v>
      </c>
      <c r="C31" s="259"/>
      <c r="D31" s="260"/>
      <c r="E31" s="261"/>
      <c r="F31" s="186"/>
      <c r="G31" s="262" t="s">
        <v>193</v>
      </c>
      <c r="H31" s="265" t="s">
        <v>14</v>
      </c>
      <c r="I31" s="266"/>
      <c r="J31" s="266"/>
      <c r="K31" s="267"/>
      <c r="L31" s="272" t="s">
        <v>202</v>
      </c>
      <c r="M31" s="273"/>
      <c r="N31" s="273"/>
      <c r="O31" s="274"/>
      <c r="P31" s="281" t="s">
        <v>50</v>
      </c>
      <c r="Q31" s="282"/>
      <c r="R31" s="283"/>
      <c r="S31" s="187" t="s">
        <v>68</v>
      </c>
      <c r="T31" s="188" t="s">
        <v>92</v>
      </c>
      <c r="U31" s="188" t="s">
        <v>68</v>
      </c>
      <c r="V31" s="188" t="s">
        <v>68</v>
      </c>
      <c r="W31" s="188" t="s">
        <v>92</v>
      </c>
      <c r="X31" s="188" t="s">
        <v>68</v>
      </c>
      <c r="Y31" s="189"/>
      <c r="Z31" s="187" t="s">
        <v>68</v>
      </c>
      <c r="AA31" s="188" t="s">
        <v>92</v>
      </c>
      <c r="AB31" s="188" t="s">
        <v>68</v>
      </c>
      <c r="AC31" s="188" t="s">
        <v>68</v>
      </c>
      <c r="AD31" s="188" t="s">
        <v>92</v>
      </c>
      <c r="AE31" s="188" t="s">
        <v>68</v>
      </c>
      <c r="AF31" s="189"/>
      <c r="AG31" s="187" t="s">
        <v>68</v>
      </c>
      <c r="AH31" s="188" t="s">
        <v>92</v>
      </c>
      <c r="AI31" s="188" t="s">
        <v>68</v>
      </c>
      <c r="AJ31" s="188" t="s">
        <v>68</v>
      </c>
      <c r="AK31" s="188" t="s">
        <v>92</v>
      </c>
      <c r="AL31" s="188" t="s">
        <v>68</v>
      </c>
      <c r="AM31" s="189"/>
      <c r="AN31" s="187" t="s">
        <v>68</v>
      </c>
      <c r="AO31" s="188" t="s">
        <v>92</v>
      </c>
      <c r="AP31" s="188" t="s">
        <v>68</v>
      </c>
      <c r="AQ31" s="188" t="s">
        <v>68</v>
      </c>
      <c r="AR31" s="188" t="s">
        <v>92</v>
      </c>
      <c r="AS31" s="188" t="s">
        <v>68</v>
      </c>
      <c r="AT31" s="189"/>
      <c r="AU31" s="187"/>
      <c r="AV31" s="188"/>
      <c r="AW31" s="189"/>
      <c r="AX31" s="309"/>
      <c r="AY31" s="310"/>
      <c r="AZ31" s="311"/>
      <c r="BA31" s="312"/>
      <c r="BB31" s="319" t="s">
        <v>212</v>
      </c>
      <c r="BC31" s="320"/>
      <c r="BD31" s="320"/>
      <c r="BE31" s="320"/>
      <c r="BF31" s="321"/>
    </row>
    <row r="32" spans="2:58" ht="20.25" customHeight="1" x14ac:dyDescent="0.4">
      <c r="B32" s="257"/>
      <c r="C32" s="289" t="s">
        <v>5</v>
      </c>
      <c r="D32" s="290"/>
      <c r="E32" s="291"/>
      <c r="F32" s="184"/>
      <c r="G32" s="263"/>
      <c r="H32" s="268"/>
      <c r="I32" s="266"/>
      <c r="J32" s="266"/>
      <c r="K32" s="267"/>
      <c r="L32" s="275"/>
      <c r="M32" s="276"/>
      <c r="N32" s="276"/>
      <c r="O32" s="277"/>
      <c r="P32" s="292" t="s">
        <v>15</v>
      </c>
      <c r="Q32" s="293"/>
      <c r="R32" s="294"/>
      <c r="S32" s="145">
        <f>IF(S31="","",VLOOKUP(S31,'【記載例】シフト記号表（勤務時間帯）'!$C$5:$K$36,9,FALSE))</f>
        <v>4</v>
      </c>
      <c r="T32" s="146" t="str">
        <f>IF(T31="","",VLOOKUP(T31,'【記載例】シフト記号表（勤務時間帯）'!$C$5:$K$36,9,FALSE))</f>
        <v>-</v>
      </c>
      <c r="U32" s="146">
        <f>IF(U31="","",VLOOKUP(U31,'【記載例】シフト記号表（勤務時間帯）'!$C$5:$K$36,9,FALSE))</f>
        <v>4</v>
      </c>
      <c r="V32" s="146">
        <f>IF(V31="","",VLOOKUP(V31,'【記載例】シフト記号表（勤務時間帯）'!$C$5:$K$36,9,FALSE))</f>
        <v>4</v>
      </c>
      <c r="W32" s="146" t="str">
        <f>IF(W31="","",VLOOKUP(W31,'【記載例】シフト記号表（勤務時間帯）'!$C$5:$K$36,9,FALSE))</f>
        <v>-</v>
      </c>
      <c r="X32" s="146">
        <f>IF(X31="","",VLOOKUP(X31,'【記載例】シフト記号表（勤務時間帯）'!$C$5:$K$36,9,FALSE))</f>
        <v>4</v>
      </c>
      <c r="Y32" s="147" t="str">
        <f>IF(Y31="","",VLOOKUP(Y31,'【記載例】シフト記号表（勤務時間帯）'!$C$5:$K$36,9,FALSE))</f>
        <v/>
      </c>
      <c r="Z32" s="145">
        <f>IF(Z31="","",VLOOKUP(Z31,'【記載例】シフト記号表（勤務時間帯）'!$C$5:$K$36,9,FALSE))</f>
        <v>4</v>
      </c>
      <c r="AA32" s="146" t="str">
        <f>IF(AA31="","",VLOOKUP(AA31,'【記載例】シフト記号表（勤務時間帯）'!$C$5:$K$36,9,FALSE))</f>
        <v>-</v>
      </c>
      <c r="AB32" s="146">
        <f>IF(AB31="","",VLOOKUP(AB31,'【記載例】シフト記号表（勤務時間帯）'!$C$5:$K$36,9,FALSE))</f>
        <v>4</v>
      </c>
      <c r="AC32" s="146">
        <f>IF(AC31="","",VLOOKUP(AC31,'【記載例】シフト記号表（勤務時間帯）'!$C$5:$K$36,9,FALSE))</f>
        <v>4</v>
      </c>
      <c r="AD32" s="146" t="str">
        <f>IF(AD31="","",VLOOKUP(AD31,'【記載例】シフト記号表（勤務時間帯）'!$C$5:$K$36,9,FALSE))</f>
        <v>-</v>
      </c>
      <c r="AE32" s="146">
        <f>IF(AE31="","",VLOOKUP(AE31,'【記載例】シフト記号表（勤務時間帯）'!$C$5:$K$36,9,FALSE))</f>
        <v>4</v>
      </c>
      <c r="AF32" s="147" t="str">
        <f>IF(AF31="","",VLOOKUP(AF31,'【記載例】シフト記号表（勤務時間帯）'!$C$5:$K$36,9,FALSE))</f>
        <v/>
      </c>
      <c r="AG32" s="145">
        <f>IF(AG31="","",VLOOKUP(AG31,'【記載例】シフト記号表（勤務時間帯）'!$C$5:$K$36,9,FALSE))</f>
        <v>4</v>
      </c>
      <c r="AH32" s="146" t="str">
        <f>IF(AH31="","",VLOOKUP(AH31,'【記載例】シフト記号表（勤務時間帯）'!$C$5:$K$36,9,FALSE))</f>
        <v>-</v>
      </c>
      <c r="AI32" s="146">
        <f>IF(AI31="","",VLOOKUP(AI31,'【記載例】シフト記号表（勤務時間帯）'!$C$5:$K$36,9,FALSE))</f>
        <v>4</v>
      </c>
      <c r="AJ32" s="146">
        <f>IF(AJ31="","",VLOOKUP(AJ31,'【記載例】シフト記号表（勤務時間帯）'!$C$5:$K$36,9,FALSE))</f>
        <v>4</v>
      </c>
      <c r="AK32" s="146" t="str">
        <f>IF(AK31="","",VLOOKUP(AK31,'【記載例】シフト記号表（勤務時間帯）'!$C$5:$K$36,9,FALSE))</f>
        <v>-</v>
      </c>
      <c r="AL32" s="146">
        <f>IF(AL31="","",VLOOKUP(AL31,'【記載例】シフト記号表（勤務時間帯）'!$C$5:$K$36,9,FALSE))</f>
        <v>4</v>
      </c>
      <c r="AM32" s="147" t="str">
        <f>IF(AM31="","",VLOOKUP(AM31,'【記載例】シフト記号表（勤務時間帯）'!$C$5:$K$36,9,FALSE))</f>
        <v/>
      </c>
      <c r="AN32" s="145">
        <f>IF(AN31="","",VLOOKUP(AN31,'【記載例】シフト記号表（勤務時間帯）'!$C$5:$K$36,9,FALSE))</f>
        <v>4</v>
      </c>
      <c r="AO32" s="146" t="str">
        <f>IF(AO31="","",VLOOKUP(AO31,'【記載例】シフト記号表（勤務時間帯）'!$C$5:$K$36,9,FALSE))</f>
        <v>-</v>
      </c>
      <c r="AP32" s="146">
        <f>IF(AP31="","",VLOOKUP(AP31,'【記載例】シフト記号表（勤務時間帯）'!$C$5:$K$36,9,FALSE))</f>
        <v>4</v>
      </c>
      <c r="AQ32" s="146">
        <f>IF(AQ31="","",VLOOKUP(AQ31,'【記載例】シフト記号表（勤務時間帯）'!$C$5:$K$36,9,FALSE))</f>
        <v>4</v>
      </c>
      <c r="AR32" s="146" t="str">
        <f>IF(AR31="","",VLOOKUP(AR31,'【記載例】シフト記号表（勤務時間帯）'!$C$5:$K$36,9,FALSE))</f>
        <v>-</v>
      </c>
      <c r="AS32" s="146">
        <f>IF(AS31="","",VLOOKUP(AS31,'【記載例】シフト記号表（勤務時間帯）'!$C$5:$K$36,9,FALSE))</f>
        <v>4</v>
      </c>
      <c r="AT32" s="147" t="str">
        <f>IF(AT31="","",VLOOKUP(AT31,'【記載例】シフト記号表（勤務時間帯）'!$C$5:$K$36,9,FALSE))</f>
        <v/>
      </c>
      <c r="AU32" s="145" t="str">
        <f>IF(AU31="","",VLOOKUP(AU31,'【記載例】シフト記号表（勤務時間帯）'!$C$5:$K$36,9,FALSE))</f>
        <v/>
      </c>
      <c r="AV32" s="146" t="str">
        <f>IF(AV31="","",VLOOKUP(AV31,'【記載例】シフト記号表（勤務時間帯）'!$C$5:$K$36,9,FALSE))</f>
        <v/>
      </c>
      <c r="AW32" s="147" t="str">
        <f>IF(AW31="","",VLOOKUP(AW31,'【記載例】シフト記号表（勤務時間帯）'!$C$5:$K$36,9,FALSE))</f>
        <v/>
      </c>
      <c r="AX32" s="295">
        <f>IF($BB$3="計画",SUM(S32:AT32),IF($BB$3="実績",SUM(S32:AW32),""))</f>
        <v>64</v>
      </c>
      <c r="AY32" s="296"/>
      <c r="AZ32" s="297">
        <f>IF($BB$3="計画",AX32/4,IF($BB$3="実績",【記載例】通所介護!AX32/(【記載例】通所介護!$BB$8/7),""))</f>
        <v>16</v>
      </c>
      <c r="BA32" s="298"/>
      <c r="BB32" s="322"/>
      <c r="BC32" s="323"/>
      <c r="BD32" s="323"/>
      <c r="BE32" s="323"/>
      <c r="BF32" s="324"/>
    </row>
    <row r="33" spans="2:58" ht="20.25" customHeight="1" x14ac:dyDescent="0.4">
      <c r="B33" s="257"/>
      <c r="C33" s="299"/>
      <c r="D33" s="300"/>
      <c r="E33" s="301"/>
      <c r="F33" s="184" t="str">
        <f>C32</f>
        <v>看護職員</v>
      </c>
      <c r="G33" s="317"/>
      <c r="H33" s="268"/>
      <c r="I33" s="266"/>
      <c r="J33" s="266"/>
      <c r="K33" s="267"/>
      <c r="L33" s="318"/>
      <c r="M33" s="287"/>
      <c r="N33" s="287"/>
      <c r="O33" s="288"/>
      <c r="P33" s="302" t="s">
        <v>51</v>
      </c>
      <c r="Q33" s="303"/>
      <c r="R33" s="304"/>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t="str">
        <f>IF(AU31="","",VLOOKUP(AU31,'【記載例】シフト記号表（勤務時間帯）'!$C$5:$U$36,19,FALSE))</f>
        <v/>
      </c>
      <c r="AV33" s="149" t="str">
        <f>IF(AV31="","",VLOOKUP(AV31,'【記載例】シフト記号表（勤務時間帯）'!$C$5:$U$36,19,FALSE))</f>
        <v/>
      </c>
      <c r="AW33" s="150" t="str">
        <f>IF(AW31="","",VLOOKUP(AW31,'【記載例】シフト記号表（勤務時間帯）'!$C$5:$U$36,19,FALSE))</f>
        <v/>
      </c>
      <c r="AX33" s="305">
        <f>IF($BB$3="計画",SUM(S33:AT33),IF($BB$3="実績",SUM(S33:AW33),""))</f>
        <v>64</v>
      </c>
      <c r="AY33" s="306"/>
      <c r="AZ33" s="307">
        <f>IF($BB$3="計画",AX33/4,IF($BB$3="実績",【記載例】通所介護!AX33/(【記載例】通所介護!$BB$8/7),""))</f>
        <v>16</v>
      </c>
      <c r="BA33" s="308"/>
      <c r="BB33" s="325"/>
      <c r="BC33" s="326"/>
      <c r="BD33" s="326"/>
      <c r="BE33" s="326"/>
      <c r="BF33" s="327"/>
    </row>
    <row r="34" spans="2:58" ht="20.25" customHeight="1" x14ac:dyDescent="0.4">
      <c r="B34" s="257">
        <f>B31+1</f>
        <v>5</v>
      </c>
      <c r="C34" s="259"/>
      <c r="D34" s="260"/>
      <c r="E34" s="261"/>
      <c r="F34" s="186"/>
      <c r="G34" s="262" t="s">
        <v>235</v>
      </c>
      <c r="H34" s="265" t="s">
        <v>6</v>
      </c>
      <c r="I34" s="266"/>
      <c r="J34" s="266"/>
      <c r="K34" s="267"/>
      <c r="L34" s="272" t="s">
        <v>204</v>
      </c>
      <c r="M34" s="273"/>
      <c r="N34" s="273"/>
      <c r="O34" s="274"/>
      <c r="P34" s="281" t="s">
        <v>50</v>
      </c>
      <c r="Q34" s="282"/>
      <c r="R34" s="283"/>
      <c r="S34" s="187" t="s">
        <v>92</v>
      </c>
      <c r="T34" s="188" t="s">
        <v>68</v>
      </c>
      <c r="U34" s="188" t="s">
        <v>92</v>
      </c>
      <c r="V34" s="188" t="s">
        <v>92</v>
      </c>
      <c r="W34" s="188" t="s">
        <v>68</v>
      </c>
      <c r="X34" s="188" t="s">
        <v>92</v>
      </c>
      <c r="Y34" s="189" t="s">
        <v>68</v>
      </c>
      <c r="Z34" s="187" t="s">
        <v>92</v>
      </c>
      <c r="AA34" s="188" t="s">
        <v>68</v>
      </c>
      <c r="AB34" s="188" t="s">
        <v>92</v>
      </c>
      <c r="AC34" s="188" t="s">
        <v>92</v>
      </c>
      <c r="AD34" s="188" t="s">
        <v>68</v>
      </c>
      <c r="AE34" s="188" t="s">
        <v>92</v>
      </c>
      <c r="AF34" s="189" t="s">
        <v>68</v>
      </c>
      <c r="AG34" s="187" t="s">
        <v>92</v>
      </c>
      <c r="AH34" s="188" t="s">
        <v>68</v>
      </c>
      <c r="AI34" s="188" t="s">
        <v>92</v>
      </c>
      <c r="AJ34" s="188" t="s">
        <v>92</v>
      </c>
      <c r="AK34" s="188" t="s">
        <v>68</v>
      </c>
      <c r="AL34" s="188" t="s">
        <v>92</v>
      </c>
      <c r="AM34" s="189" t="s">
        <v>68</v>
      </c>
      <c r="AN34" s="187" t="s">
        <v>92</v>
      </c>
      <c r="AO34" s="188" t="s">
        <v>68</v>
      </c>
      <c r="AP34" s="188" t="s">
        <v>92</v>
      </c>
      <c r="AQ34" s="188" t="s">
        <v>92</v>
      </c>
      <c r="AR34" s="188" t="s">
        <v>68</v>
      </c>
      <c r="AS34" s="188" t="s">
        <v>92</v>
      </c>
      <c r="AT34" s="189" t="s">
        <v>68</v>
      </c>
      <c r="AU34" s="187"/>
      <c r="AV34" s="188"/>
      <c r="AW34" s="189"/>
      <c r="AX34" s="309"/>
      <c r="AY34" s="310"/>
      <c r="AZ34" s="311"/>
      <c r="BA34" s="312"/>
      <c r="BB34" s="319" t="s">
        <v>207</v>
      </c>
      <c r="BC34" s="320"/>
      <c r="BD34" s="320"/>
      <c r="BE34" s="320"/>
      <c r="BF34" s="321"/>
    </row>
    <row r="35" spans="2:58" ht="20.25" customHeight="1" x14ac:dyDescent="0.4">
      <c r="B35" s="257"/>
      <c r="C35" s="289" t="s">
        <v>5</v>
      </c>
      <c r="D35" s="290"/>
      <c r="E35" s="291"/>
      <c r="F35" s="184"/>
      <c r="G35" s="263"/>
      <c r="H35" s="268"/>
      <c r="I35" s="266"/>
      <c r="J35" s="266"/>
      <c r="K35" s="267"/>
      <c r="L35" s="275"/>
      <c r="M35" s="276"/>
      <c r="N35" s="276"/>
      <c r="O35" s="277"/>
      <c r="P35" s="292" t="s">
        <v>15</v>
      </c>
      <c r="Q35" s="293"/>
      <c r="R35" s="294"/>
      <c r="S35" s="145" t="str">
        <f>IF(S34="","",VLOOKUP(S34,'【記載例】シフト記号表（勤務時間帯）'!$C$5:$K$36,9,FALSE))</f>
        <v>-</v>
      </c>
      <c r="T35" s="146">
        <f>IF(T34="","",VLOOKUP(T34,'【記載例】シフト記号表（勤務時間帯）'!$C$5:$K$36,9,FALSE))</f>
        <v>4</v>
      </c>
      <c r="U35" s="146" t="str">
        <f>IF(U34="","",VLOOKUP(U34,'【記載例】シフト記号表（勤務時間帯）'!$C$5:$K$36,9,FALSE))</f>
        <v>-</v>
      </c>
      <c r="V35" s="146" t="str">
        <f>IF(V34="","",VLOOKUP(V34,'【記載例】シフト記号表（勤務時間帯）'!$C$5:$K$36,9,FALSE))</f>
        <v>-</v>
      </c>
      <c r="W35" s="146">
        <f>IF(W34="","",VLOOKUP(W34,'【記載例】シフト記号表（勤務時間帯）'!$C$5:$K$36,9,FALSE))</f>
        <v>4</v>
      </c>
      <c r="X35" s="146" t="str">
        <f>IF(X34="","",VLOOKUP(X34,'【記載例】シフト記号表（勤務時間帯）'!$C$5:$K$36,9,FALSE))</f>
        <v>-</v>
      </c>
      <c r="Y35" s="147">
        <f>IF(Y34="","",VLOOKUP(Y34,'【記載例】シフト記号表（勤務時間帯）'!$C$5:$K$36,9,FALSE))</f>
        <v>4</v>
      </c>
      <c r="Z35" s="145"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6" t="str">
        <f>IF(AC34="","",VLOOKUP(AC34,'【記載例】シフト記号表（勤務時間帯）'!$C$5:$K$36,9,FALSE))</f>
        <v>-</v>
      </c>
      <c r="AD35" s="146">
        <f>IF(AD34="","",VLOOKUP(AD34,'【記載例】シフト記号表（勤務時間帯）'!$C$5:$K$36,9,FALSE))</f>
        <v>4</v>
      </c>
      <c r="AE35" s="146" t="str">
        <f>IF(AE34="","",VLOOKUP(AE34,'【記載例】シフト記号表（勤務時間帯）'!$C$5:$K$36,9,FALSE))</f>
        <v>-</v>
      </c>
      <c r="AF35" s="147">
        <f>IF(AF34="","",VLOOKUP(AF34,'【記載例】シフト記号表（勤務時間帯）'!$C$5:$K$36,9,FALSE))</f>
        <v>4</v>
      </c>
      <c r="AG35" s="145"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6" t="str">
        <f>IF(AJ34="","",VLOOKUP(AJ34,'【記載例】シフト記号表（勤務時間帯）'!$C$5:$K$36,9,FALSE))</f>
        <v>-</v>
      </c>
      <c r="AK35" s="146">
        <f>IF(AK34="","",VLOOKUP(AK34,'【記載例】シフト記号表（勤務時間帯）'!$C$5:$K$36,9,FALSE))</f>
        <v>4</v>
      </c>
      <c r="AL35" s="146" t="str">
        <f>IF(AL34="","",VLOOKUP(AL34,'【記載例】シフト記号表（勤務時間帯）'!$C$5:$K$36,9,FALSE))</f>
        <v>-</v>
      </c>
      <c r="AM35" s="147">
        <f>IF(AM34="","",VLOOKUP(AM34,'【記載例】シフト記号表（勤務時間帯）'!$C$5:$K$36,9,FALSE))</f>
        <v>4</v>
      </c>
      <c r="AN35" s="145"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6" t="str">
        <f>IF(AQ34="","",VLOOKUP(AQ34,'【記載例】シフト記号表（勤務時間帯）'!$C$5:$K$36,9,FALSE))</f>
        <v>-</v>
      </c>
      <c r="AR35" s="146">
        <f>IF(AR34="","",VLOOKUP(AR34,'【記載例】シフト記号表（勤務時間帯）'!$C$5:$K$36,9,FALSE))</f>
        <v>4</v>
      </c>
      <c r="AS35" s="146" t="str">
        <f>IF(AS34="","",VLOOKUP(AS34,'【記載例】シフト記号表（勤務時間帯）'!$C$5:$K$36,9,FALSE))</f>
        <v>-</v>
      </c>
      <c r="AT35" s="147">
        <f>IF(AT34="","",VLOOKUP(AT34,'【記載例】シフト記号表（勤務時間帯）'!$C$5:$K$36,9,FALSE))</f>
        <v>4</v>
      </c>
      <c r="AU35" s="145" t="str">
        <f>IF(AU34="","",VLOOKUP(AU34,'【記載例】シフト記号表（勤務時間帯）'!$C$5:$K$36,9,FALSE))</f>
        <v/>
      </c>
      <c r="AV35" s="146" t="str">
        <f>IF(AV34="","",VLOOKUP(AV34,'【記載例】シフト記号表（勤務時間帯）'!$C$5:$K$36,9,FALSE))</f>
        <v/>
      </c>
      <c r="AW35" s="147" t="str">
        <f>IF(AW34="","",VLOOKUP(AW34,'【記載例】シフト記号表（勤務時間帯）'!$C$5:$K$36,9,FALSE))</f>
        <v/>
      </c>
      <c r="AX35" s="295">
        <f>IF($BB$3="計画",SUM(S35:AT35),IF($BB$3="実績",SUM(S35:AW35),""))</f>
        <v>48</v>
      </c>
      <c r="AY35" s="296"/>
      <c r="AZ35" s="297">
        <f>IF($BB$3="計画",AX35/4,IF($BB$3="実績",【記載例】通所介護!AX35/(【記載例】通所介護!$BB$8/7),""))</f>
        <v>12</v>
      </c>
      <c r="BA35" s="298"/>
      <c r="BB35" s="322"/>
      <c r="BC35" s="323"/>
      <c r="BD35" s="323"/>
      <c r="BE35" s="323"/>
      <c r="BF35" s="324"/>
    </row>
    <row r="36" spans="2:58" ht="20.25" customHeight="1" x14ac:dyDescent="0.4">
      <c r="B36" s="257"/>
      <c r="C36" s="299"/>
      <c r="D36" s="300"/>
      <c r="E36" s="301"/>
      <c r="F36" s="184" t="str">
        <f>C35</f>
        <v>看護職員</v>
      </c>
      <c r="G36" s="317"/>
      <c r="H36" s="268"/>
      <c r="I36" s="266"/>
      <c r="J36" s="266"/>
      <c r="K36" s="267"/>
      <c r="L36" s="318"/>
      <c r="M36" s="287"/>
      <c r="N36" s="287"/>
      <c r="O36" s="288"/>
      <c r="P36" s="302" t="s">
        <v>51</v>
      </c>
      <c r="Q36" s="303"/>
      <c r="R36" s="304"/>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
      </c>
      <c r="AV36" s="149" t="str">
        <f>IF(AV34="","",VLOOKUP(AV34,'【記載例】シフト記号表（勤務時間帯）'!$C$5:$U$36,19,FALSE))</f>
        <v/>
      </c>
      <c r="AW36" s="150" t="str">
        <f>IF(AW34="","",VLOOKUP(AW34,'【記載例】シフト記号表（勤務時間帯）'!$C$5:$U$36,19,FALSE))</f>
        <v/>
      </c>
      <c r="AX36" s="305">
        <f>IF($BB$3="計画",SUM(S36:AT36),IF($BB$3="実績",SUM(S36:AW36),""))</f>
        <v>48</v>
      </c>
      <c r="AY36" s="306"/>
      <c r="AZ36" s="307">
        <f>IF($BB$3="計画",AX36/4,IF($BB$3="実績",【記載例】通所介護!AX36/(【記載例】通所介護!$BB$8/7),""))</f>
        <v>12</v>
      </c>
      <c r="BA36" s="308"/>
      <c r="BB36" s="325"/>
      <c r="BC36" s="326"/>
      <c r="BD36" s="326"/>
      <c r="BE36" s="326"/>
      <c r="BF36" s="327"/>
    </row>
    <row r="37" spans="2:58" ht="20.25" customHeight="1" x14ac:dyDescent="0.4">
      <c r="B37" s="257">
        <f>B34+1</f>
        <v>6</v>
      </c>
      <c r="C37" s="259"/>
      <c r="D37" s="260"/>
      <c r="E37" s="261"/>
      <c r="F37" s="186"/>
      <c r="G37" s="262" t="s">
        <v>193</v>
      </c>
      <c r="H37" s="265" t="s">
        <v>133</v>
      </c>
      <c r="I37" s="266"/>
      <c r="J37" s="266"/>
      <c r="K37" s="267"/>
      <c r="L37" s="272" t="s">
        <v>201</v>
      </c>
      <c r="M37" s="273"/>
      <c r="N37" s="273"/>
      <c r="O37" s="274"/>
      <c r="P37" s="281" t="s">
        <v>50</v>
      </c>
      <c r="Q37" s="282"/>
      <c r="R37" s="283"/>
      <c r="S37" s="187"/>
      <c r="T37" s="188" t="s">
        <v>34</v>
      </c>
      <c r="U37" s="188" t="s">
        <v>34</v>
      </c>
      <c r="V37" s="188" t="s">
        <v>92</v>
      </c>
      <c r="W37" s="188" t="s">
        <v>92</v>
      </c>
      <c r="X37" s="188" t="s">
        <v>34</v>
      </c>
      <c r="Y37" s="189"/>
      <c r="Z37" s="187"/>
      <c r="AA37" s="188" t="s">
        <v>34</v>
      </c>
      <c r="AB37" s="188" t="s">
        <v>34</v>
      </c>
      <c r="AC37" s="188" t="s">
        <v>92</v>
      </c>
      <c r="AD37" s="188" t="s">
        <v>92</v>
      </c>
      <c r="AE37" s="188" t="s">
        <v>34</v>
      </c>
      <c r="AF37" s="189"/>
      <c r="AG37" s="187"/>
      <c r="AH37" s="188" t="s">
        <v>34</v>
      </c>
      <c r="AI37" s="188" t="s">
        <v>34</v>
      </c>
      <c r="AJ37" s="188" t="s">
        <v>92</v>
      </c>
      <c r="AK37" s="188" t="s">
        <v>92</v>
      </c>
      <c r="AL37" s="188" t="s">
        <v>34</v>
      </c>
      <c r="AM37" s="189"/>
      <c r="AN37" s="187"/>
      <c r="AO37" s="188" t="s">
        <v>34</v>
      </c>
      <c r="AP37" s="188" t="s">
        <v>34</v>
      </c>
      <c r="AQ37" s="188" t="s">
        <v>92</v>
      </c>
      <c r="AR37" s="188" t="s">
        <v>92</v>
      </c>
      <c r="AS37" s="188" t="s">
        <v>34</v>
      </c>
      <c r="AT37" s="189"/>
      <c r="AU37" s="187"/>
      <c r="AV37" s="188"/>
      <c r="AW37" s="189"/>
      <c r="AX37" s="309"/>
      <c r="AY37" s="310"/>
      <c r="AZ37" s="311"/>
      <c r="BA37" s="312"/>
      <c r="BB37" s="319" t="s">
        <v>210</v>
      </c>
      <c r="BC37" s="320"/>
      <c r="BD37" s="320"/>
      <c r="BE37" s="320"/>
      <c r="BF37" s="321"/>
    </row>
    <row r="38" spans="2:58" ht="20.25" customHeight="1" x14ac:dyDescent="0.4">
      <c r="B38" s="257"/>
      <c r="C38" s="289" t="s">
        <v>76</v>
      </c>
      <c r="D38" s="290"/>
      <c r="E38" s="291"/>
      <c r="F38" s="184"/>
      <c r="G38" s="263"/>
      <c r="H38" s="268"/>
      <c r="I38" s="266"/>
      <c r="J38" s="266"/>
      <c r="K38" s="267"/>
      <c r="L38" s="275"/>
      <c r="M38" s="276"/>
      <c r="N38" s="276"/>
      <c r="O38" s="277"/>
      <c r="P38" s="292" t="s">
        <v>15</v>
      </c>
      <c r="Q38" s="293"/>
      <c r="R38" s="294"/>
      <c r="S38" s="145" t="str">
        <f>IF(S37="","",VLOOKUP(S37,'【記載例】シフト記号表（勤務時間帯）'!$C$5:$K$36,9,FALSE))</f>
        <v/>
      </c>
      <c r="T38" s="146">
        <f>IF(T37="","",VLOOKUP(T37,'【記載例】シフト記号表（勤務時間帯）'!$C$5:$K$36,9,FALSE))</f>
        <v>8</v>
      </c>
      <c r="U38" s="146">
        <f>IF(U37="","",VLOOKUP(U37,'【記載例】シフト記号表（勤務時間帯）'!$C$5:$K$36,9,FALSE))</f>
        <v>8</v>
      </c>
      <c r="V38" s="146" t="str">
        <f>IF(V37="","",VLOOKUP(V37,'【記載例】シフト記号表（勤務時間帯）'!$C$5:$K$36,9,FALSE))</f>
        <v>-</v>
      </c>
      <c r="W38" s="146" t="str">
        <f>IF(W37="","",VLOOKUP(W37,'【記載例】シフト記号表（勤務時間帯）'!$C$5:$K$36,9,FALSE))</f>
        <v>-</v>
      </c>
      <c r="X38" s="146">
        <f>IF(X37="","",VLOOKUP(X37,'【記載例】シフト記号表（勤務時間帯）'!$C$5:$K$36,9,FALSE))</f>
        <v>8</v>
      </c>
      <c r="Y38" s="147" t="str">
        <f>IF(Y37="","",VLOOKUP(Y37,'【記載例】シフト記号表（勤務時間帯）'!$C$5:$K$36,9,FALSE))</f>
        <v/>
      </c>
      <c r="Z38" s="145" t="str">
        <f>IF(Z37="","",VLOOKUP(Z37,'【記載例】シフト記号表（勤務時間帯）'!$C$5:$K$36,9,FALSE))</f>
        <v/>
      </c>
      <c r="AA38" s="146">
        <f>IF(AA37="","",VLOOKUP(AA37,'【記載例】シフト記号表（勤務時間帯）'!$C$5:$K$36,9,FALSE))</f>
        <v>8</v>
      </c>
      <c r="AB38" s="146">
        <f>IF(AB37="","",VLOOKUP(AB37,'【記載例】シフト記号表（勤務時間帯）'!$C$5:$K$36,9,FALSE))</f>
        <v>8</v>
      </c>
      <c r="AC38" s="146" t="str">
        <f>IF(AC37="","",VLOOKUP(AC37,'【記載例】シフト記号表（勤務時間帯）'!$C$5:$K$36,9,FALSE))</f>
        <v>-</v>
      </c>
      <c r="AD38" s="146" t="str">
        <f>IF(AD37="","",VLOOKUP(AD37,'【記載例】シフト記号表（勤務時間帯）'!$C$5:$K$36,9,FALSE))</f>
        <v>-</v>
      </c>
      <c r="AE38" s="146">
        <f>IF(AE37="","",VLOOKUP(AE37,'【記載例】シフト記号表（勤務時間帯）'!$C$5:$K$36,9,FALSE))</f>
        <v>8</v>
      </c>
      <c r="AF38" s="147" t="str">
        <f>IF(AF37="","",VLOOKUP(AF37,'【記載例】シフト記号表（勤務時間帯）'!$C$5:$K$36,9,FALSE))</f>
        <v/>
      </c>
      <c r="AG38" s="145" t="str">
        <f>IF(AG37="","",VLOOKUP(AG37,'【記載例】シフト記号表（勤務時間帯）'!$C$5:$K$36,9,FALSE))</f>
        <v/>
      </c>
      <c r="AH38" s="146">
        <f>IF(AH37="","",VLOOKUP(AH37,'【記載例】シフト記号表（勤務時間帯）'!$C$5:$K$36,9,FALSE))</f>
        <v>8</v>
      </c>
      <c r="AI38" s="146">
        <f>IF(AI37="","",VLOOKUP(AI37,'【記載例】シフト記号表（勤務時間帯）'!$C$5:$K$36,9,FALSE))</f>
        <v>8</v>
      </c>
      <c r="AJ38" s="146" t="str">
        <f>IF(AJ37="","",VLOOKUP(AJ37,'【記載例】シフト記号表（勤務時間帯）'!$C$5:$K$36,9,FALSE))</f>
        <v>-</v>
      </c>
      <c r="AK38" s="146" t="str">
        <f>IF(AK37="","",VLOOKUP(AK37,'【記載例】シフト記号表（勤務時間帯）'!$C$5:$K$36,9,FALSE))</f>
        <v>-</v>
      </c>
      <c r="AL38" s="146">
        <f>IF(AL37="","",VLOOKUP(AL37,'【記載例】シフト記号表（勤務時間帯）'!$C$5:$K$36,9,FALSE))</f>
        <v>8</v>
      </c>
      <c r="AM38" s="147" t="str">
        <f>IF(AM37="","",VLOOKUP(AM37,'【記載例】シフト記号表（勤務時間帯）'!$C$5:$K$36,9,FALSE))</f>
        <v/>
      </c>
      <c r="AN38" s="145" t="str">
        <f>IF(AN37="","",VLOOKUP(AN37,'【記載例】シフト記号表（勤務時間帯）'!$C$5:$K$36,9,FALSE))</f>
        <v/>
      </c>
      <c r="AO38" s="146">
        <f>IF(AO37="","",VLOOKUP(AO37,'【記載例】シフト記号表（勤務時間帯）'!$C$5:$K$36,9,FALSE))</f>
        <v>8</v>
      </c>
      <c r="AP38" s="146">
        <f>IF(AP37="","",VLOOKUP(AP37,'【記載例】シフト記号表（勤務時間帯）'!$C$5:$K$36,9,FALSE))</f>
        <v>8</v>
      </c>
      <c r="AQ38" s="146" t="str">
        <f>IF(AQ37="","",VLOOKUP(AQ37,'【記載例】シフト記号表（勤務時間帯）'!$C$5:$K$36,9,FALSE))</f>
        <v>-</v>
      </c>
      <c r="AR38" s="146" t="str">
        <f>IF(AR37="","",VLOOKUP(AR37,'【記載例】シフト記号表（勤務時間帯）'!$C$5:$K$36,9,FALSE))</f>
        <v>-</v>
      </c>
      <c r="AS38" s="146">
        <f>IF(AS37="","",VLOOKUP(AS37,'【記載例】シフト記号表（勤務時間帯）'!$C$5:$K$36,9,FALSE))</f>
        <v>8</v>
      </c>
      <c r="AT38" s="147" t="str">
        <f>IF(AT37="","",VLOOKUP(AT37,'【記載例】シフト記号表（勤務時間帯）'!$C$5:$K$36,9,FALSE))</f>
        <v/>
      </c>
      <c r="AU38" s="145" t="str">
        <f>IF(AU37="","",VLOOKUP(AU37,'【記載例】シフト記号表（勤務時間帯）'!$C$5:$K$36,9,FALSE))</f>
        <v/>
      </c>
      <c r="AV38" s="146" t="str">
        <f>IF(AV37="","",VLOOKUP(AV37,'【記載例】シフト記号表（勤務時間帯）'!$C$5:$K$36,9,FALSE))</f>
        <v/>
      </c>
      <c r="AW38" s="147" t="str">
        <f>IF(AW37="","",VLOOKUP(AW37,'【記載例】シフト記号表（勤務時間帯）'!$C$5:$K$36,9,FALSE))</f>
        <v/>
      </c>
      <c r="AX38" s="295">
        <f>IF($BB$3="計画",SUM(S38:AT38),IF($BB$3="実績",SUM(S38:AW38),""))</f>
        <v>96</v>
      </c>
      <c r="AY38" s="296"/>
      <c r="AZ38" s="297">
        <f>IF($BB$3="計画",AX38/4,IF($BB$3="実績",【記載例】通所介護!AX38/(【記載例】通所介護!$BB$8/7),""))</f>
        <v>24</v>
      </c>
      <c r="BA38" s="298"/>
      <c r="BB38" s="322"/>
      <c r="BC38" s="323"/>
      <c r="BD38" s="323"/>
      <c r="BE38" s="323"/>
      <c r="BF38" s="324"/>
    </row>
    <row r="39" spans="2:58" ht="20.25" customHeight="1" x14ac:dyDescent="0.4">
      <c r="B39" s="257"/>
      <c r="C39" s="299"/>
      <c r="D39" s="300"/>
      <c r="E39" s="301"/>
      <c r="F39" s="184" t="str">
        <f>C38</f>
        <v>介護職員</v>
      </c>
      <c r="G39" s="317"/>
      <c r="H39" s="268"/>
      <c r="I39" s="266"/>
      <c r="J39" s="266"/>
      <c r="K39" s="267"/>
      <c r="L39" s="318"/>
      <c r="M39" s="287"/>
      <c r="N39" s="287"/>
      <c r="O39" s="288"/>
      <c r="P39" s="302" t="s">
        <v>51</v>
      </c>
      <c r="Q39" s="303"/>
      <c r="R39" s="304"/>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t="str">
        <f>IF(AV37="","",VLOOKUP(AV37,'【記載例】シフト記号表（勤務時間帯）'!$C$5:$U$36,19,FALSE))</f>
        <v/>
      </c>
      <c r="AW39" s="150" t="str">
        <f>IF(AW37="","",VLOOKUP(AW37,'【記載例】シフト記号表（勤務時間帯）'!$C$5:$U$36,19,FALSE))</f>
        <v/>
      </c>
      <c r="AX39" s="305">
        <f>IF($BB$3="計画",SUM(S39:AT39),IF($BB$3="実績",SUM(S39:AW39),""))</f>
        <v>84.000000000000114</v>
      </c>
      <c r="AY39" s="306"/>
      <c r="AZ39" s="307">
        <f>IF($BB$3="計画",AX39/4,IF($BB$3="実績",【記載例】通所介護!AX39/(【記載例】通所介護!$BB$8/7),""))</f>
        <v>21.000000000000028</v>
      </c>
      <c r="BA39" s="308"/>
      <c r="BB39" s="325"/>
      <c r="BC39" s="326"/>
      <c r="BD39" s="326"/>
      <c r="BE39" s="326"/>
      <c r="BF39" s="327"/>
    </row>
    <row r="40" spans="2:58" ht="20.25" customHeight="1" x14ac:dyDescent="0.4">
      <c r="B40" s="257">
        <f>B37+1</f>
        <v>7</v>
      </c>
      <c r="C40" s="259"/>
      <c r="D40" s="260"/>
      <c r="E40" s="261"/>
      <c r="F40" s="186"/>
      <c r="G40" s="262" t="s">
        <v>193</v>
      </c>
      <c r="H40" s="265" t="s">
        <v>133</v>
      </c>
      <c r="I40" s="266"/>
      <c r="J40" s="266"/>
      <c r="K40" s="267"/>
      <c r="L40" s="272" t="s">
        <v>203</v>
      </c>
      <c r="M40" s="273"/>
      <c r="N40" s="273"/>
      <c r="O40" s="274"/>
      <c r="P40" s="281" t="s">
        <v>50</v>
      </c>
      <c r="Q40" s="282"/>
      <c r="R40" s="283"/>
      <c r="S40" s="187"/>
      <c r="T40" s="188" t="s">
        <v>92</v>
      </c>
      <c r="U40" s="188"/>
      <c r="V40" s="188"/>
      <c r="W40" s="188" t="s">
        <v>92</v>
      </c>
      <c r="X40" s="188"/>
      <c r="Y40" s="189" t="s">
        <v>34</v>
      </c>
      <c r="Z40" s="187"/>
      <c r="AA40" s="188" t="s">
        <v>92</v>
      </c>
      <c r="AB40" s="188"/>
      <c r="AC40" s="188"/>
      <c r="AD40" s="188" t="s">
        <v>92</v>
      </c>
      <c r="AE40" s="188"/>
      <c r="AF40" s="189" t="s">
        <v>34</v>
      </c>
      <c r="AG40" s="187"/>
      <c r="AH40" s="188" t="s">
        <v>92</v>
      </c>
      <c r="AI40" s="188"/>
      <c r="AJ40" s="188"/>
      <c r="AK40" s="188" t="s">
        <v>92</v>
      </c>
      <c r="AL40" s="188"/>
      <c r="AM40" s="189" t="s">
        <v>34</v>
      </c>
      <c r="AN40" s="187"/>
      <c r="AO40" s="188" t="s">
        <v>92</v>
      </c>
      <c r="AP40" s="188"/>
      <c r="AQ40" s="188"/>
      <c r="AR40" s="188" t="s">
        <v>92</v>
      </c>
      <c r="AS40" s="188"/>
      <c r="AT40" s="189" t="s">
        <v>34</v>
      </c>
      <c r="AU40" s="187"/>
      <c r="AV40" s="188"/>
      <c r="AW40" s="189"/>
      <c r="AX40" s="309"/>
      <c r="AY40" s="310"/>
      <c r="AZ40" s="311"/>
      <c r="BA40" s="312"/>
      <c r="BB40" s="319" t="s">
        <v>211</v>
      </c>
      <c r="BC40" s="320"/>
      <c r="BD40" s="320"/>
      <c r="BE40" s="320"/>
      <c r="BF40" s="321"/>
    </row>
    <row r="41" spans="2:58" ht="20.25" customHeight="1" x14ac:dyDescent="0.4">
      <c r="B41" s="257"/>
      <c r="C41" s="289" t="s">
        <v>76</v>
      </c>
      <c r="D41" s="290"/>
      <c r="E41" s="291"/>
      <c r="F41" s="184"/>
      <c r="G41" s="263"/>
      <c r="H41" s="268"/>
      <c r="I41" s="266"/>
      <c r="J41" s="266"/>
      <c r="K41" s="267"/>
      <c r="L41" s="275"/>
      <c r="M41" s="276"/>
      <c r="N41" s="276"/>
      <c r="O41" s="277"/>
      <c r="P41" s="292" t="s">
        <v>15</v>
      </c>
      <c r="Q41" s="293"/>
      <c r="R41" s="294"/>
      <c r="S41" s="145" t="str">
        <f>IF(S40="","",VLOOKUP(S40,'【記載例】シフト記号表（勤務時間帯）'!$C$5:$K$36,9,FALSE))</f>
        <v/>
      </c>
      <c r="T41" s="146" t="str">
        <f>IF(T40="","",VLOOKUP(T40,'【記載例】シフト記号表（勤務時間帯）'!$C$5:$K$36,9,FALSE))</f>
        <v>-</v>
      </c>
      <c r="U41" s="146" t="str">
        <f>IF(U40="","",VLOOKUP(U40,'【記載例】シフト記号表（勤務時間帯）'!$C$5:$K$36,9,FALSE))</f>
        <v/>
      </c>
      <c r="V41" s="146" t="str">
        <f>IF(V40="","",VLOOKUP(V40,'【記載例】シフト記号表（勤務時間帯）'!$C$5:$K$36,9,FALSE))</f>
        <v/>
      </c>
      <c r="W41" s="146" t="str">
        <f>IF(W40="","",VLOOKUP(W40,'【記載例】シフト記号表（勤務時間帯）'!$C$5:$K$36,9,FALSE))</f>
        <v>-</v>
      </c>
      <c r="X41" s="146" t="str">
        <f>IF(X40="","",VLOOKUP(X40,'【記載例】シフト記号表（勤務時間帯）'!$C$5:$K$36,9,FALSE))</f>
        <v/>
      </c>
      <c r="Y41" s="147">
        <f>IF(Y40="","",VLOOKUP(Y40,'【記載例】シフト記号表（勤務時間帯）'!$C$5:$K$36,9,FALSE))</f>
        <v>8</v>
      </c>
      <c r="Z41" s="145"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6" t="str">
        <f>IF(AC40="","",VLOOKUP(AC40,'【記載例】シフト記号表（勤務時間帯）'!$C$5:$K$36,9,FALSE))</f>
        <v/>
      </c>
      <c r="AD41" s="146" t="str">
        <f>IF(AD40="","",VLOOKUP(AD40,'【記載例】シフト記号表（勤務時間帯）'!$C$5:$K$36,9,FALSE))</f>
        <v>-</v>
      </c>
      <c r="AE41" s="146" t="str">
        <f>IF(AE40="","",VLOOKUP(AE40,'【記載例】シフト記号表（勤務時間帯）'!$C$5:$K$36,9,FALSE))</f>
        <v/>
      </c>
      <c r="AF41" s="147">
        <f>IF(AF40="","",VLOOKUP(AF40,'【記載例】シフト記号表（勤務時間帯）'!$C$5:$K$36,9,FALSE))</f>
        <v>8</v>
      </c>
      <c r="AG41" s="145"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6" t="str">
        <f>IF(AJ40="","",VLOOKUP(AJ40,'【記載例】シフト記号表（勤務時間帯）'!$C$5:$K$36,9,FALSE))</f>
        <v/>
      </c>
      <c r="AK41" s="146" t="str">
        <f>IF(AK40="","",VLOOKUP(AK40,'【記載例】シフト記号表（勤務時間帯）'!$C$5:$K$36,9,FALSE))</f>
        <v>-</v>
      </c>
      <c r="AL41" s="146" t="str">
        <f>IF(AL40="","",VLOOKUP(AL40,'【記載例】シフト記号表（勤務時間帯）'!$C$5:$K$36,9,FALSE))</f>
        <v/>
      </c>
      <c r="AM41" s="147">
        <f>IF(AM40="","",VLOOKUP(AM40,'【記載例】シフト記号表（勤務時間帯）'!$C$5:$K$36,9,FALSE))</f>
        <v>8</v>
      </c>
      <c r="AN41" s="145"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6" t="str">
        <f>IF(AQ40="","",VLOOKUP(AQ40,'【記載例】シフト記号表（勤務時間帯）'!$C$5:$K$36,9,FALSE))</f>
        <v/>
      </c>
      <c r="AR41" s="146" t="str">
        <f>IF(AR40="","",VLOOKUP(AR40,'【記載例】シフト記号表（勤務時間帯）'!$C$5:$K$36,9,FALSE))</f>
        <v>-</v>
      </c>
      <c r="AS41" s="146" t="str">
        <f>IF(AS40="","",VLOOKUP(AS40,'【記載例】シフト記号表（勤務時間帯）'!$C$5:$K$36,9,FALSE))</f>
        <v/>
      </c>
      <c r="AT41" s="147">
        <f>IF(AT40="","",VLOOKUP(AT40,'【記載例】シフト記号表（勤務時間帯）'!$C$5:$K$36,9,FALSE))</f>
        <v>8</v>
      </c>
      <c r="AU41" s="145" t="str">
        <f>IF(AU40="","",VLOOKUP(AU40,'【記載例】シフト記号表（勤務時間帯）'!$C$5:$K$36,9,FALSE))</f>
        <v/>
      </c>
      <c r="AV41" s="146" t="str">
        <f>IF(AV40="","",VLOOKUP(AV40,'【記載例】シフト記号表（勤務時間帯）'!$C$5:$K$36,9,FALSE))</f>
        <v/>
      </c>
      <c r="AW41" s="147" t="str">
        <f>IF(AW40="","",VLOOKUP(AW40,'【記載例】シフト記号表（勤務時間帯）'!$C$5:$K$36,9,FALSE))</f>
        <v/>
      </c>
      <c r="AX41" s="295">
        <f>IF($BB$3="計画",SUM(S41:AT41),IF($BB$3="実績",SUM(S41:AW41),""))</f>
        <v>32</v>
      </c>
      <c r="AY41" s="296"/>
      <c r="AZ41" s="297">
        <f>IF($BB$3="計画",AX41/4,IF($BB$3="実績",【記載例】通所介護!AX41/(【記載例】通所介護!$BB$8/7),""))</f>
        <v>8</v>
      </c>
      <c r="BA41" s="298"/>
      <c r="BB41" s="322"/>
      <c r="BC41" s="323"/>
      <c r="BD41" s="323"/>
      <c r="BE41" s="323"/>
      <c r="BF41" s="324"/>
    </row>
    <row r="42" spans="2:58" ht="20.25" customHeight="1" x14ac:dyDescent="0.4">
      <c r="B42" s="257"/>
      <c r="C42" s="299"/>
      <c r="D42" s="300"/>
      <c r="E42" s="301"/>
      <c r="F42" s="184" t="str">
        <f>C41</f>
        <v>介護職員</v>
      </c>
      <c r="G42" s="317"/>
      <c r="H42" s="268"/>
      <c r="I42" s="266"/>
      <c r="J42" s="266"/>
      <c r="K42" s="267"/>
      <c r="L42" s="318"/>
      <c r="M42" s="287"/>
      <c r="N42" s="287"/>
      <c r="O42" s="288"/>
      <c r="P42" s="302" t="s">
        <v>51</v>
      </c>
      <c r="Q42" s="303"/>
      <c r="R42" s="304"/>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
      </c>
      <c r="AW42" s="150" t="str">
        <f>IF(AW40="","",VLOOKUP(AW40,'【記載例】シフト記号表（勤務時間帯）'!$C$5:$U$36,19,FALSE))</f>
        <v/>
      </c>
      <c r="AX42" s="305">
        <f>IF($BB$3="計画",SUM(S42:AT42),IF($BB$3="実績",SUM(S42:AW42),""))</f>
        <v>28.000000000000036</v>
      </c>
      <c r="AY42" s="306"/>
      <c r="AZ42" s="307">
        <f>IF($BB$3="計画",AX42/4,IF($BB$3="実績",【記載例】通所介護!AX42/(【記載例】通所介護!$BB$8/7),""))</f>
        <v>7.0000000000000089</v>
      </c>
      <c r="BA42" s="308"/>
      <c r="BB42" s="325"/>
      <c r="BC42" s="326"/>
      <c r="BD42" s="326"/>
      <c r="BE42" s="326"/>
      <c r="BF42" s="327"/>
    </row>
    <row r="43" spans="2:58" ht="20.25" customHeight="1" x14ac:dyDescent="0.4">
      <c r="B43" s="257">
        <f>B40+1</f>
        <v>8</v>
      </c>
      <c r="C43" s="259"/>
      <c r="D43" s="260"/>
      <c r="E43" s="261"/>
      <c r="F43" s="186"/>
      <c r="G43" s="262" t="s">
        <v>194</v>
      </c>
      <c r="H43" s="265" t="s">
        <v>32</v>
      </c>
      <c r="I43" s="266"/>
      <c r="J43" s="266"/>
      <c r="K43" s="267"/>
      <c r="L43" s="272" t="s">
        <v>205</v>
      </c>
      <c r="M43" s="273"/>
      <c r="N43" s="273"/>
      <c r="O43" s="274"/>
      <c r="P43" s="281" t="s">
        <v>50</v>
      </c>
      <c r="Q43" s="282"/>
      <c r="R43" s="283"/>
      <c r="S43" s="187" t="s">
        <v>34</v>
      </c>
      <c r="T43" s="188" t="s">
        <v>92</v>
      </c>
      <c r="U43" s="188" t="s">
        <v>34</v>
      </c>
      <c r="V43" s="188" t="s">
        <v>34</v>
      </c>
      <c r="W43" s="188" t="s">
        <v>34</v>
      </c>
      <c r="X43" s="188" t="s">
        <v>92</v>
      </c>
      <c r="Y43" s="189" t="s">
        <v>34</v>
      </c>
      <c r="Z43" s="187" t="s">
        <v>34</v>
      </c>
      <c r="AA43" s="188" t="s">
        <v>92</v>
      </c>
      <c r="AB43" s="188" t="s">
        <v>34</v>
      </c>
      <c r="AC43" s="188" t="s">
        <v>34</v>
      </c>
      <c r="AD43" s="188" t="s">
        <v>34</v>
      </c>
      <c r="AE43" s="188" t="s">
        <v>92</v>
      </c>
      <c r="AF43" s="189" t="s">
        <v>34</v>
      </c>
      <c r="AG43" s="187" t="s">
        <v>34</v>
      </c>
      <c r="AH43" s="188" t="s">
        <v>92</v>
      </c>
      <c r="AI43" s="188" t="s">
        <v>34</v>
      </c>
      <c r="AJ43" s="188" t="s">
        <v>34</v>
      </c>
      <c r="AK43" s="188" t="s">
        <v>34</v>
      </c>
      <c r="AL43" s="188" t="s">
        <v>92</v>
      </c>
      <c r="AM43" s="189" t="s">
        <v>34</v>
      </c>
      <c r="AN43" s="187" t="s">
        <v>34</v>
      </c>
      <c r="AO43" s="188" t="s">
        <v>92</v>
      </c>
      <c r="AP43" s="188" t="s">
        <v>34</v>
      </c>
      <c r="AQ43" s="188" t="s">
        <v>34</v>
      </c>
      <c r="AR43" s="188" t="s">
        <v>34</v>
      </c>
      <c r="AS43" s="188" t="s">
        <v>92</v>
      </c>
      <c r="AT43" s="189" t="s">
        <v>34</v>
      </c>
      <c r="AU43" s="187"/>
      <c r="AV43" s="188"/>
      <c r="AW43" s="189"/>
      <c r="AX43" s="309"/>
      <c r="AY43" s="310"/>
      <c r="AZ43" s="311"/>
      <c r="BA43" s="312"/>
      <c r="BB43" s="319"/>
      <c r="BC43" s="320"/>
      <c r="BD43" s="320"/>
      <c r="BE43" s="320"/>
      <c r="BF43" s="321"/>
    </row>
    <row r="44" spans="2:58" ht="20.25" customHeight="1" x14ac:dyDescent="0.4">
      <c r="B44" s="257"/>
      <c r="C44" s="289" t="s">
        <v>76</v>
      </c>
      <c r="D44" s="290"/>
      <c r="E44" s="291"/>
      <c r="F44" s="184"/>
      <c r="G44" s="263"/>
      <c r="H44" s="268"/>
      <c r="I44" s="266"/>
      <c r="J44" s="266"/>
      <c r="K44" s="267"/>
      <c r="L44" s="275"/>
      <c r="M44" s="276"/>
      <c r="N44" s="276"/>
      <c r="O44" s="277"/>
      <c r="P44" s="292" t="s">
        <v>15</v>
      </c>
      <c r="Q44" s="293"/>
      <c r="R44" s="294"/>
      <c r="S44" s="145">
        <f>IF(S43="","",VLOOKUP(S43,'【記載例】シフト記号表（勤務時間帯）'!$C$5:$K$36,9,FALSE))</f>
        <v>8</v>
      </c>
      <c r="T44" s="146" t="str">
        <f>IF(T43="","",VLOOKUP(T43,'【記載例】シフト記号表（勤務時間帯）'!$C$5:$K$36,9,FALSE))</f>
        <v>-</v>
      </c>
      <c r="U44" s="146">
        <f>IF(U43="","",VLOOKUP(U43,'【記載例】シフト記号表（勤務時間帯）'!$C$5:$K$36,9,FALSE))</f>
        <v>8</v>
      </c>
      <c r="V44" s="146">
        <f>IF(V43="","",VLOOKUP(V43,'【記載例】シフト記号表（勤務時間帯）'!$C$5:$K$36,9,FALSE))</f>
        <v>8</v>
      </c>
      <c r="W44" s="146">
        <f>IF(W43="","",VLOOKUP(W43,'【記載例】シフト記号表（勤務時間帯）'!$C$5:$K$36,9,FALSE))</f>
        <v>8</v>
      </c>
      <c r="X44" s="146" t="str">
        <f>IF(X43="","",VLOOKUP(X43,'【記載例】シフト記号表（勤務時間帯）'!$C$5:$K$36,9,FALSE))</f>
        <v>-</v>
      </c>
      <c r="Y44" s="147">
        <f>IF(Y43="","",VLOOKUP(Y43,'【記載例】シフト記号表（勤務時間帯）'!$C$5:$K$36,9,FALSE))</f>
        <v>8</v>
      </c>
      <c r="Z44" s="145">
        <f>IF(Z43="","",VLOOKUP(Z43,'【記載例】シフト記号表（勤務時間帯）'!$C$5:$K$36,9,FALSE))</f>
        <v>8</v>
      </c>
      <c r="AA44" s="146" t="str">
        <f>IF(AA43="","",VLOOKUP(AA43,'【記載例】シフト記号表（勤務時間帯）'!$C$5:$K$36,9,FALSE))</f>
        <v>-</v>
      </c>
      <c r="AB44" s="146">
        <f>IF(AB43="","",VLOOKUP(AB43,'【記載例】シフト記号表（勤務時間帯）'!$C$5:$K$36,9,FALSE))</f>
        <v>8</v>
      </c>
      <c r="AC44" s="146">
        <f>IF(AC43="","",VLOOKUP(AC43,'【記載例】シフト記号表（勤務時間帯）'!$C$5:$K$36,9,FALSE))</f>
        <v>8</v>
      </c>
      <c r="AD44" s="146">
        <f>IF(AD43="","",VLOOKUP(AD43,'【記載例】シフト記号表（勤務時間帯）'!$C$5:$K$36,9,FALSE))</f>
        <v>8</v>
      </c>
      <c r="AE44" s="146" t="str">
        <f>IF(AE43="","",VLOOKUP(AE43,'【記載例】シフト記号表（勤務時間帯）'!$C$5:$K$36,9,FALSE))</f>
        <v>-</v>
      </c>
      <c r="AF44" s="147">
        <f>IF(AF43="","",VLOOKUP(AF43,'【記載例】シフト記号表（勤務時間帯）'!$C$5:$K$36,9,FALSE))</f>
        <v>8</v>
      </c>
      <c r="AG44" s="145">
        <f>IF(AG43="","",VLOOKUP(AG43,'【記載例】シフト記号表（勤務時間帯）'!$C$5:$K$36,9,FALSE))</f>
        <v>8</v>
      </c>
      <c r="AH44" s="146" t="str">
        <f>IF(AH43="","",VLOOKUP(AH43,'【記載例】シフト記号表（勤務時間帯）'!$C$5:$K$36,9,FALSE))</f>
        <v>-</v>
      </c>
      <c r="AI44" s="146">
        <f>IF(AI43="","",VLOOKUP(AI43,'【記載例】シフト記号表（勤務時間帯）'!$C$5:$K$36,9,FALSE))</f>
        <v>8</v>
      </c>
      <c r="AJ44" s="146">
        <f>IF(AJ43="","",VLOOKUP(AJ43,'【記載例】シフト記号表（勤務時間帯）'!$C$5:$K$36,9,FALSE))</f>
        <v>8</v>
      </c>
      <c r="AK44" s="146">
        <f>IF(AK43="","",VLOOKUP(AK43,'【記載例】シフト記号表（勤務時間帯）'!$C$5:$K$36,9,FALSE))</f>
        <v>8</v>
      </c>
      <c r="AL44" s="146" t="str">
        <f>IF(AL43="","",VLOOKUP(AL43,'【記載例】シフト記号表（勤務時間帯）'!$C$5:$K$36,9,FALSE))</f>
        <v>-</v>
      </c>
      <c r="AM44" s="147">
        <f>IF(AM43="","",VLOOKUP(AM43,'【記載例】シフト記号表（勤務時間帯）'!$C$5:$K$36,9,FALSE))</f>
        <v>8</v>
      </c>
      <c r="AN44" s="145">
        <f>IF(AN43="","",VLOOKUP(AN43,'【記載例】シフト記号表（勤務時間帯）'!$C$5:$K$36,9,FALSE))</f>
        <v>8</v>
      </c>
      <c r="AO44" s="146" t="str">
        <f>IF(AO43="","",VLOOKUP(AO43,'【記載例】シフト記号表（勤務時間帯）'!$C$5:$K$36,9,FALSE))</f>
        <v>-</v>
      </c>
      <c r="AP44" s="146">
        <f>IF(AP43="","",VLOOKUP(AP43,'【記載例】シフト記号表（勤務時間帯）'!$C$5:$K$36,9,FALSE))</f>
        <v>8</v>
      </c>
      <c r="AQ44" s="146">
        <f>IF(AQ43="","",VLOOKUP(AQ43,'【記載例】シフト記号表（勤務時間帯）'!$C$5:$K$36,9,FALSE))</f>
        <v>8</v>
      </c>
      <c r="AR44" s="146">
        <f>IF(AR43="","",VLOOKUP(AR43,'【記載例】シフト記号表（勤務時間帯）'!$C$5:$K$36,9,FALSE))</f>
        <v>8</v>
      </c>
      <c r="AS44" s="146" t="str">
        <f>IF(AS43="","",VLOOKUP(AS43,'【記載例】シフト記号表（勤務時間帯）'!$C$5:$K$36,9,FALSE))</f>
        <v>-</v>
      </c>
      <c r="AT44" s="147">
        <f>IF(AT43="","",VLOOKUP(AT43,'【記載例】シフト記号表（勤務時間帯）'!$C$5:$K$36,9,FALSE))</f>
        <v>8</v>
      </c>
      <c r="AU44" s="145" t="str">
        <f>IF(AU43="","",VLOOKUP(AU43,'【記載例】シフト記号表（勤務時間帯）'!$C$5:$K$36,9,FALSE))</f>
        <v/>
      </c>
      <c r="AV44" s="146" t="str">
        <f>IF(AV43="","",VLOOKUP(AV43,'【記載例】シフト記号表（勤務時間帯）'!$C$5:$K$36,9,FALSE))</f>
        <v/>
      </c>
      <c r="AW44" s="147" t="str">
        <f>IF(AW43="","",VLOOKUP(AW43,'【記載例】シフト記号表（勤務時間帯）'!$C$5:$K$36,9,FALSE))</f>
        <v/>
      </c>
      <c r="AX44" s="295">
        <f>IF($BB$3="計画",SUM(S44:AT44),IF($BB$3="実績",SUM(S44:AW44),""))</f>
        <v>160</v>
      </c>
      <c r="AY44" s="296"/>
      <c r="AZ44" s="297">
        <f>IF($BB$3="計画",AX44/4,IF($BB$3="実績",【記載例】通所介護!AX44/(【記載例】通所介護!$BB$8/7),""))</f>
        <v>40</v>
      </c>
      <c r="BA44" s="298"/>
      <c r="BB44" s="322"/>
      <c r="BC44" s="323"/>
      <c r="BD44" s="323"/>
      <c r="BE44" s="323"/>
      <c r="BF44" s="324"/>
    </row>
    <row r="45" spans="2:58" ht="20.25" customHeight="1" x14ac:dyDescent="0.4">
      <c r="B45" s="257"/>
      <c r="C45" s="299"/>
      <c r="D45" s="300"/>
      <c r="E45" s="301"/>
      <c r="F45" s="184" t="str">
        <f>C44</f>
        <v>介護職員</v>
      </c>
      <c r="G45" s="317"/>
      <c r="H45" s="268"/>
      <c r="I45" s="266"/>
      <c r="J45" s="266"/>
      <c r="K45" s="267"/>
      <c r="L45" s="318"/>
      <c r="M45" s="287"/>
      <c r="N45" s="287"/>
      <c r="O45" s="288"/>
      <c r="P45" s="302" t="s">
        <v>51</v>
      </c>
      <c r="Q45" s="303"/>
      <c r="R45" s="304"/>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t="str">
        <f>IF(AU43="","",VLOOKUP(AU43,'【記載例】シフト記号表（勤務時間帯）'!$C$5:$U$36,19,FALSE))</f>
        <v/>
      </c>
      <c r="AV45" s="149" t="str">
        <f>IF(AV43="","",VLOOKUP(AV43,'【記載例】シフト記号表（勤務時間帯）'!$C$5:$U$36,19,FALSE))</f>
        <v/>
      </c>
      <c r="AW45" s="150" t="str">
        <f>IF(AW43="","",VLOOKUP(AW43,'【記載例】シフト記号表（勤務時間帯）'!$C$5:$U$36,19,FALSE))</f>
        <v/>
      </c>
      <c r="AX45" s="305">
        <f>IF($BB$3="計画",SUM(S45:AT45),IF($BB$3="実績",SUM(S45:AW45),""))</f>
        <v>140.0000000000002</v>
      </c>
      <c r="AY45" s="306"/>
      <c r="AZ45" s="307">
        <f>IF($BB$3="計画",AX45/4,IF($BB$3="実績",【記載例】通所介護!AX45/(【記載例】通所介護!$BB$8/7),""))</f>
        <v>35.00000000000005</v>
      </c>
      <c r="BA45" s="308"/>
      <c r="BB45" s="325"/>
      <c r="BC45" s="326"/>
      <c r="BD45" s="326"/>
      <c r="BE45" s="326"/>
      <c r="BF45" s="327"/>
    </row>
    <row r="46" spans="2:58" ht="20.25" customHeight="1" x14ac:dyDescent="0.4">
      <c r="B46" s="257">
        <f>B43+1</f>
        <v>9</v>
      </c>
      <c r="C46" s="259"/>
      <c r="D46" s="260"/>
      <c r="E46" s="261"/>
      <c r="F46" s="186"/>
      <c r="G46" s="262" t="s">
        <v>194</v>
      </c>
      <c r="H46" s="265" t="s">
        <v>133</v>
      </c>
      <c r="I46" s="266"/>
      <c r="J46" s="266"/>
      <c r="K46" s="267"/>
      <c r="L46" s="272" t="s">
        <v>206</v>
      </c>
      <c r="M46" s="273"/>
      <c r="N46" s="273"/>
      <c r="O46" s="274"/>
      <c r="P46" s="281" t="s">
        <v>50</v>
      </c>
      <c r="Q46" s="282"/>
      <c r="R46" s="283"/>
      <c r="S46" s="187" t="s">
        <v>34</v>
      </c>
      <c r="T46" s="188" t="s">
        <v>34</v>
      </c>
      <c r="U46" s="188" t="s">
        <v>92</v>
      </c>
      <c r="V46" s="188" t="s">
        <v>34</v>
      </c>
      <c r="W46" s="188" t="s">
        <v>34</v>
      </c>
      <c r="X46" s="188" t="s">
        <v>34</v>
      </c>
      <c r="Y46" s="189" t="s">
        <v>92</v>
      </c>
      <c r="Z46" s="187" t="s">
        <v>34</v>
      </c>
      <c r="AA46" s="188" t="s">
        <v>34</v>
      </c>
      <c r="AB46" s="188"/>
      <c r="AC46" s="188" t="s">
        <v>34</v>
      </c>
      <c r="AD46" s="188" t="s">
        <v>34</v>
      </c>
      <c r="AE46" s="188" t="s">
        <v>34</v>
      </c>
      <c r="AF46" s="189" t="s">
        <v>92</v>
      </c>
      <c r="AG46" s="187" t="s">
        <v>34</v>
      </c>
      <c r="AH46" s="188" t="s">
        <v>34</v>
      </c>
      <c r="AI46" s="188"/>
      <c r="AJ46" s="188" t="s">
        <v>34</v>
      </c>
      <c r="AK46" s="188" t="s">
        <v>34</v>
      </c>
      <c r="AL46" s="188" t="s">
        <v>34</v>
      </c>
      <c r="AM46" s="189" t="s">
        <v>92</v>
      </c>
      <c r="AN46" s="187" t="s">
        <v>34</v>
      </c>
      <c r="AO46" s="188" t="s">
        <v>34</v>
      </c>
      <c r="AP46" s="188"/>
      <c r="AQ46" s="188" t="s">
        <v>34</v>
      </c>
      <c r="AR46" s="188" t="s">
        <v>34</v>
      </c>
      <c r="AS46" s="188" t="s">
        <v>34</v>
      </c>
      <c r="AT46" s="189" t="s">
        <v>92</v>
      </c>
      <c r="AU46" s="187"/>
      <c r="AV46" s="188"/>
      <c r="AW46" s="189"/>
      <c r="AX46" s="309"/>
      <c r="AY46" s="310"/>
      <c r="AZ46" s="311"/>
      <c r="BA46" s="312"/>
      <c r="BB46" s="319"/>
      <c r="BC46" s="320"/>
      <c r="BD46" s="320"/>
      <c r="BE46" s="320"/>
      <c r="BF46" s="321"/>
    </row>
    <row r="47" spans="2:58" ht="20.25" customHeight="1" x14ac:dyDescent="0.4">
      <c r="B47" s="257"/>
      <c r="C47" s="289" t="s">
        <v>76</v>
      </c>
      <c r="D47" s="290"/>
      <c r="E47" s="291"/>
      <c r="F47" s="184"/>
      <c r="G47" s="263"/>
      <c r="H47" s="268"/>
      <c r="I47" s="266"/>
      <c r="J47" s="266"/>
      <c r="K47" s="267"/>
      <c r="L47" s="275"/>
      <c r="M47" s="276"/>
      <c r="N47" s="276"/>
      <c r="O47" s="277"/>
      <c r="P47" s="292" t="s">
        <v>15</v>
      </c>
      <c r="Q47" s="293"/>
      <c r="R47" s="294"/>
      <c r="S47" s="145">
        <f>IF(S46="","",VLOOKUP(S46,'【記載例】シフト記号表（勤務時間帯）'!$C$5:$K$36,9,FALSE))</f>
        <v>8</v>
      </c>
      <c r="T47" s="146">
        <f>IF(T46="","",VLOOKUP(T46,'【記載例】シフト記号表（勤務時間帯）'!$C$5:$K$36,9,FALSE))</f>
        <v>8</v>
      </c>
      <c r="U47" s="146" t="str">
        <f>IF(U46="","",VLOOKUP(U46,'【記載例】シフト記号表（勤務時間帯）'!$C$5:$K$36,9,FALSE))</f>
        <v>-</v>
      </c>
      <c r="V47" s="146">
        <f>IF(V46="","",VLOOKUP(V46,'【記載例】シフト記号表（勤務時間帯）'!$C$5:$K$36,9,FALSE))</f>
        <v>8</v>
      </c>
      <c r="W47" s="146">
        <f>IF(W46="","",VLOOKUP(W46,'【記載例】シフト記号表（勤務時間帯）'!$C$5:$K$36,9,FALSE))</f>
        <v>8</v>
      </c>
      <c r="X47" s="146">
        <f>IF(X46="","",VLOOKUP(X46,'【記載例】シフト記号表（勤務時間帯）'!$C$5:$K$36,9,FALSE))</f>
        <v>8</v>
      </c>
      <c r="Y47" s="147" t="str">
        <f>IF(Y46="","",VLOOKUP(Y46,'【記載例】シフト記号表（勤務時間帯）'!$C$5:$K$36,9,FALSE))</f>
        <v>-</v>
      </c>
      <c r="Z47" s="145">
        <f>IF(Z46="","",VLOOKUP(Z46,'【記載例】シフト記号表（勤務時間帯）'!$C$5:$K$36,9,FALSE))</f>
        <v>8</v>
      </c>
      <c r="AA47" s="146">
        <f>IF(AA46="","",VLOOKUP(AA46,'【記載例】シフト記号表（勤務時間帯）'!$C$5:$K$36,9,FALSE))</f>
        <v>8</v>
      </c>
      <c r="AB47" s="146" t="str">
        <f>IF(AB46="","",VLOOKUP(AB46,'【記載例】シフト記号表（勤務時間帯）'!$C$5:$K$36,9,FALSE))</f>
        <v/>
      </c>
      <c r="AC47" s="146">
        <f>IF(AC46="","",VLOOKUP(AC46,'【記載例】シフト記号表（勤務時間帯）'!$C$5:$K$36,9,FALSE))</f>
        <v>8</v>
      </c>
      <c r="AD47" s="146">
        <f>IF(AD46="","",VLOOKUP(AD46,'【記載例】シフト記号表（勤務時間帯）'!$C$5:$K$36,9,FALSE))</f>
        <v>8</v>
      </c>
      <c r="AE47" s="146">
        <f>IF(AE46="","",VLOOKUP(AE46,'【記載例】シフト記号表（勤務時間帯）'!$C$5:$K$36,9,FALSE))</f>
        <v>8</v>
      </c>
      <c r="AF47" s="147" t="str">
        <f>IF(AF46="","",VLOOKUP(AF46,'【記載例】シフト記号表（勤務時間帯）'!$C$5:$K$36,9,FALSE))</f>
        <v>-</v>
      </c>
      <c r="AG47" s="145">
        <f>IF(AG46="","",VLOOKUP(AG46,'【記載例】シフト記号表（勤務時間帯）'!$C$5:$K$36,9,FALSE))</f>
        <v>8</v>
      </c>
      <c r="AH47" s="146">
        <f>IF(AH46="","",VLOOKUP(AH46,'【記載例】シフト記号表（勤務時間帯）'!$C$5:$K$36,9,FALSE))</f>
        <v>8</v>
      </c>
      <c r="AI47" s="146" t="str">
        <f>IF(AI46="","",VLOOKUP(AI46,'【記載例】シフト記号表（勤務時間帯）'!$C$5:$K$36,9,FALSE))</f>
        <v/>
      </c>
      <c r="AJ47" s="146">
        <f>IF(AJ46="","",VLOOKUP(AJ46,'【記載例】シフト記号表（勤務時間帯）'!$C$5:$K$36,9,FALSE))</f>
        <v>8</v>
      </c>
      <c r="AK47" s="146">
        <f>IF(AK46="","",VLOOKUP(AK46,'【記載例】シフト記号表（勤務時間帯）'!$C$5:$K$36,9,FALSE))</f>
        <v>8</v>
      </c>
      <c r="AL47" s="146">
        <f>IF(AL46="","",VLOOKUP(AL46,'【記載例】シフト記号表（勤務時間帯）'!$C$5:$K$36,9,FALSE))</f>
        <v>8</v>
      </c>
      <c r="AM47" s="147" t="str">
        <f>IF(AM46="","",VLOOKUP(AM46,'【記載例】シフト記号表（勤務時間帯）'!$C$5:$K$36,9,FALSE))</f>
        <v>-</v>
      </c>
      <c r="AN47" s="145">
        <f>IF(AN46="","",VLOOKUP(AN46,'【記載例】シフト記号表（勤務時間帯）'!$C$5:$K$36,9,FALSE))</f>
        <v>8</v>
      </c>
      <c r="AO47" s="146">
        <f>IF(AO46="","",VLOOKUP(AO46,'【記載例】シフト記号表（勤務時間帯）'!$C$5:$K$36,9,FALSE))</f>
        <v>8</v>
      </c>
      <c r="AP47" s="146" t="str">
        <f>IF(AP46="","",VLOOKUP(AP46,'【記載例】シフト記号表（勤務時間帯）'!$C$5:$K$36,9,FALSE))</f>
        <v/>
      </c>
      <c r="AQ47" s="146">
        <f>IF(AQ46="","",VLOOKUP(AQ46,'【記載例】シフト記号表（勤務時間帯）'!$C$5:$K$36,9,FALSE))</f>
        <v>8</v>
      </c>
      <c r="AR47" s="146">
        <f>IF(AR46="","",VLOOKUP(AR46,'【記載例】シフト記号表（勤務時間帯）'!$C$5:$K$36,9,FALSE))</f>
        <v>8</v>
      </c>
      <c r="AS47" s="146">
        <f>IF(AS46="","",VLOOKUP(AS46,'【記載例】シフト記号表（勤務時間帯）'!$C$5:$K$36,9,FALSE))</f>
        <v>8</v>
      </c>
      <c r="AT47" s="147" t="str">
        <f>IF(AT46="","",VLOOKUP(AT46,'【記載例】シフト記号表（勤務時間帯）'!$C$5:$K$36,9,FALSE))</f>
        <v>-</v>
      </c>
      <c r="AU47" s="145" t="str">
        <f>IF(AU46="","",VLOOKUP(AU46,'【記載例】シフト記号表（勤務時間帯）'!$C$5:$K$36,9,FALSE))</f>
        <v/>
      </c>
      <c r="AV47" s="146" t="str">
        <f>IF(AV46="","",VLOOKUP(AV46,'【記載例】シフト記号表（勤務時間帯）'!$C$5:$K$36,9,FALSE))</f>
        <v/>
      </c>
      <c r="AW47" s="147" t="str">
        <f>IF(AW46="","",VLOOKUP(AW46,'【記載例】シフト記号表（勤務時間帯）'!$C$5:$K$36,9,FALSE))</f>
        <v/>
      </c>
      <c r="AX47" s="295">
        <f>IF($BB$3="計画",SUM(S47:AT47),IF($BB$3="実績",SUM(S47:AW47),""))</f>
        <v>160</v>
      </c>
      <c r="AY47" s="296"/>
      <c r="AZ47" s="297">
        <f>IF($BB$3="計画",AX47/4,IF($BB$3="実績",【記載例】通所介護!AX47/(【記載例】通所介護!$BB$8/7),""))</f>
        <v>40</v>
      </c>
      <c r="BA47" s="298"/>
      <c r="BB47" s="322"/>
      <c r="BC47" s="323"/>
      <c r="BD47" s="323"/>
      <c r="BE47" s="323"/>
      <c r="BF47" s="324"/>
    </row>
    <row r="48" spans="2:58" ht="20.25" customHeight="1" x14ac:dyDescent="0.4">
      <c r="B48" s="257"/>
      <c r="C48" s="299"/>
      <c r="D48" s="300"/>
      <c r="E48" s="301"/>
      <c r="F48" s="184" t="str">
        <f>C47</f>
        <v>介護職員</v>
      </c>
      <c r="G48" s="317"/>
      <c r="H48" s="268"/>
      <c r="I48" s="266"/>
      <c r="J48" s="266"/>
      <c r="K48" s="267"/>
      <c r="L48" s="318"/>
      <c r="M48" s="287"/>
      <c r="N48" s="287"/>
      <c r="O48" s="288"/>
      <c r="P48" s="302" t="s">
        <v>51</v>
      </c>
      <c r="Q48" s="303"/>
      <c r="R48" s="304"/>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t="str">
        <f>IF(AU46="","",VLOOKUP(AU46,'【記載例】シフト記号表（勤務時間帯）'!$C$5:$U$36,19,FALSE))</f>
        <v/>
      </c>
      <c r="AV48" s="149" t="str">
        <f>IF(AV46="","",VLOOKUP(AV46,'【記載例】シフト記号表（勤務時間帯）'!$C$5:$U$36,19,FALSE))</f>
        <v/>
      </c>
      <c r="AW48" s="150" t="str">
        <f>IF(AW46="","",VLOOKUP(AW46,'【記載例】シフト記号表（勤務時間帯）'!$C$5:$U$36,19,FALSE))</f>
        <v/>
      </c>
      <c r="AX48" s="305">
        <f>IF($BB$3="計画",SUM(S48:AT48),IF($BB$3="実績",SUM(S48:AW48),""))</f>
        <v>140.0000000000002</v>
      </c>
      <c r="AY48" s="306"/>
      <c r="AZ48" s="307">
        <f>IF($BB$3="計画",AX48/4,IF($BB$3="実績",【記載例】通所介護!AX48/(【記載例】通所介護!$BB$8/7),""))</f>
        <v>35.00000000000005</v>
      </c>
      <c r="BA48" s="308"/>
      <c r="BB48" s="325"/>
      <c r="BC48" s="326"/>
      <c r="BD48" s="326"/>
      <c r="BE48" s="326"/>
      <c r="BF48" s="327"/>
    </row>
    <row r="49" spans="2:58" ht="20.25" customHeight="1" x14ac:dyDescent="0.4">
      <c r="B49" s="257">
        <f>B46+1</f>
        <v>10</v>
      </c>
      <c r="C49" s="259"/>
      <c r="D49" s="260"/>
      <c r="E49" s="261"/>
      <c r="F49" s="186"/>
      <c r="G49" s="262" t="s">
        <v>193</v>
      </c>
      <c r="H49" s="265" t="s">
        <v>14</v>
      </c>
      <c r="I49" s="266"/>
      <c r="J49" s="266"/>
      <c r="K49" s="267"/>
      <c r="L49" s="272" t="s">
        <v>202</v>
      </c>
      <c r="M49" s="273"/>
      <c r="N49" s="273"/>
      <c r="O49" s="274"/>
      <c r="P49" s="281" t="s">
        <v>50</v>
      </c>
      <c r="Q49" s="282"/>
      <c r="R49" s="283"/>
      <c r="S49" s="187" t="s">
        <v>104</v>
      </c>
      <c r="T49" s="188" t="s">
        <v>92</v>
      </c>
      <c r="U49" s="188" t="s">
        <v>104</v>
      </c>
      <c r="V49" s="188" t="s">
        <v>104</v>
      </c>
      <c r="W49" s="188" t="s">
        <v>92</v>
      </c>
      <c r="X49" s="188" t="s">
        <v>104</v>
      </c>
      <c r="Y49" s="189"/>
      <c r="Z49" s="187" t="s">
        <v>104</v>
      </c>
      <c r="AA49" s="188" t="s">
        <v>92</v>
      </c>
      <c r="AB49" s="188" t="s">
        <v>104</v>
      </c>
      <c r="AC49" s="188" t="s">
        <v>104</v>
      </c>
      <c r="AD49" s="188" t="s">
        <v>92</v>
      </c>
      <c r="AE49" s="188" t="s">
        <v>104</v>
      </c>
      <c r="AF49" s="189"/>
      <c r="AG49" s="187" t="s">
        <v>104</v>
      </c>
      <c r="AH49" s="188" t="s">
        <v>92</v>
      </c>
      <c r="AI49" s="188" t="s">
        <v>104</v>
      </c>
      <c r="AJ49" s="188" t="s">
        <v>104</v>
      </c>
      <c r="AK49" s="188" t="s">
        <v>92</v>
      </c>
      <c r="AL49" s="188" t="s">
        <v>104</v>
      </c>
      <c r="AM49" s="189"/>
      <c r="AN49" s="187" t="s">
        <v>104</v>
      </c>
      <c r="AO49" s="188" t="s">
        <v>92</v>
      </c>
      <c r="AP49" s="188" t="s">
        <v>104</v>
      </c>
      <c r="AQ49" s="188" t="s">
        <v>104</v>
      </c>
      <c r="AR49" s="188" t="s">
        <v>92</v>
      </c>
      <c r="AS49" s="188" t="s">
        <v>104</v>
      </c>
      <c r="AT49" s="189"/>
      <c r="AU49" s="187"/>
      <c r="AV49" s="188"/>
      <c r="AW49" s="189"/>
      <c r="AX49" s="309"/>
      <c r="AY49" s="310"/>
      <c r="AZ49" s="311"/>
      <c r="BA49" s="312"/>
      <c r="BB49" s="319" t="s">
        <v>213</v>
      </c>
      <c r="BC49" s="320"/>
      <c r="BD49" s="320"/>
      <c r="BE49" s="320"/>
      <c r="BF49" s="321"/>
    </row>
    <row r="50" spans="2:58" ht="20.25" customHeight="1" x14ac:dyDescent="0.4">
      <c r="B50" s="257"/>
      <c r="C50" s="289" t="s">
        <v>77</v>
      </c>
      <c r="D50" s="290"/>
      <c r="E50" s="291"/>
      <c r="F50" s="184"/>
      <c r="G50" s="263"/>
      <c r="H50" s="268"/>
      <c r="I50" s="266"/>
      <c r="J50" s="266"/>
      <c r="K50" s="267"/>
      <c r="L50" s="275"/>
      <c r="M50" s="276"/>
      <c r="N50" s="276"/>
      <c r="O50" s="277"/>
      <c r="P50" s="292" t="s">
        <v>15</v>
      </c>
      <c r="Q50" s="293"/>
      <c r="R50" s="294"/>
      <c r="S50" s="145">
        <f>IF(S49="","",VLOOKUP(S49,'【記載例】シフト記号表（勤務時間帯）'!$C$5:$K$36,9,FALSE))</f>
        <v>4</v>
      </c>
      <c r="T50" s="146" t="str">
        <f>IF(T49="","",VLOOKUP(T49,'【記載例】シフト記号表（勤務時間帯）'!$C$5:$K$36,9,FALSE))</f>
        <v>-</v>
      </c>
      <c r="U50" s="146">
        <f>IF(U49="","",VLOOKUP(U49,'【記載例】シフト記号表（勤務時間帯）'!$C$5:$K$36,9,FALSE))</f>
        <v>4</v>
      </c>
      <c r="V50" s="146">
        <f>IF(V49="","",VLOOKUP(V49,'【記載例】シフト記号表（勤務時間帯）'!$C$5:$K$36,9,FALSE))</f>
        <v>4</v>
      </c>
      <c r="W50" s="146" t="str">
        <f>IF(W49="","",VLOOKUP(W49,'【記載例】シフト記号表（勤務時間帯）'!$C$5:$K$36,9,FALSE))</f>
        <v>-</v>
      </c>
      <c r="X50" s="146">
        <f>IF(X49="","",VLOOKUP(X49,'【記載例】シフト記号表（勤務時間帯）'!$C$5:$K$36,9,FALSE))</f>
        <v>4</v>
      </c>
      <c r="Y50" s="147" t="str">
        <f>IF(Y49="","",VLOOKUP(Y49,'【記載例】シフト記号表（勤務時間帯）'!$C$5:$K$36,9,FALSE))</f>
        <v/>
      </c>
      <c r="Z50" s="145">
        <f>IF(Z49="","",VLOOKUP(Z49,'【記載例】シフト記号表（勤務時間帯）'!$C$5:$K$36,9,FALSE))</f>
        <v>4</v>
      </c>
      <c r="AA50" s="146" t="str">
        <f>IF(AA49="","",VLOOKUP(AA49,'【記載例】シフト記号表（勤務時間帯）'!$C$5:$K$36,9,FALSE))</f>
        <v>-</v>
      </c>
      <c r="AB50" s="146">
        <f>IF(AB49="","",VLOOKUP(AB49,'【記載例】シフト記号表（勤務時間帯）'!$C$5:$K$36,9,FALSE))</f>
        <v>4</v>
      </c>
      <c r="AC50" s="146">
        <f>IF(AC49="","",VLOOKUP(AC49,'【記載例】シフト記号表（勤務時間帯）'!$C$5:$K$36,9,FALSE))</f>
        <v>4</v>
      </c>
      <c r="AD50" s="146" t="str">
        <f>IF(AD49="","",VLOOKUP(AD49,'【記載例】シフト記号表（勤務時間帯）'!$C$5:$K$36,9,FALSE))</f>
        <v>-</v>
      </c>
      <c r="AE50" s="146">
        <f>IF(AE49="","",VLOOKUP(AE49,'【記載例】シフト記号表（勤務時間帯）'!$C$5:$K$36,9,FALSE))</f>
        <v>4</v>
      </c>
      <c r="AF50" s="147" t="str">
        <f>IF(AF49="","",VLOOKUP(AF49,'【記載例】シフト記号表（勤務時間帯）'!$C$5:$K$36,9,FALSE))</f>
        <v/>
      </c>
      <c r="AG50" s="145">
        <f>IF(AG49="","",VLOOKUP(AG49,'【記載例】シフト記号表（勤務時間帯）'!$C$5:$K$36,9,FALSE))</f>
        <v>4</v>
      </c>
      <c r="AH50" s="146" t="str">
        <f>IF(AH49="","",VLOOKUP(AH49,'【記載例】シフト記号表（勤務時間帯）'!$C$5:$K$36,9,FALSE))</f>
        <v>-</v>
      </c>
      <c r="AI50" s="146">
        <f>IF(AI49="","",VLOOKUP(AI49,'【記載例】シフト記号表（勤務時間帯）'!$C$5:$K$36,9,FALSE))</f>
        <v>4</v>
      </c>
      <c r="AJ50" s="146">
        <f>IF(AJ49="","",VLOOKUP(AJ49,'【記載例】シフト記号表（勤務時間帯）'!$C$5:$K$36,9,FALSE))</f>
        <v>4</v>
      </c>
      <c r="AK50" s="146" t="str">
        <f>IF(AK49="","",VLOOKUP(AK49,'【記載例】シフト記号表（勤務時間帯）'!$C$5:$K$36,9,FALSE))</f>
        <v>-</v>
      </c>
      <c r="AL50" s="146">
        <f>IF(AL49="","",VLOOKUP(AL49,'【記載例】シフト記号表（勤務時間帯）'!$C$5:$K$36,9,FALSE))</f>
        <v>4</v>
      </c>
      <c r="AM50" s="147" t="str">
        <f>IF(AM49="","",VLOOKUP(AM49,'【記載例】シフト記号表（勤務時間帯）'!$C$5:$K$36,9,FALSE))</f>
        <v/>
      </c>
      <c r="AN50" s="145">
        <f>IF(AN49="","",VLOOKUP(AN49,'【記載例】シフト記号表（勤務時間帯）'!$C$5:$K$36,9,FALSE))</f>
        <v>4</v>
      </c>
      <c r="AO50" s="146" t="str">
        <f>IF(AO49="","",VLOOKUP(AO49,'【記載例】シフト記号表（勤務時間帯）'!$C$5:$K$36,9,FALSE))</f>
        <v>-</v>
      </c>
      <c r="AP50" s="146">
        <f>IF(AP49="","",VLOOKUP(AP49,'【記載例】シフト記号表（勤務時間帯）'!$C$5:$K$36,9,FALSE))</f>
        <v>4</v>
      </c>
      <c r="AQ50" s="146">
        <f>IF(AQ49="","",VLOOKUP(AQ49,'【記載例】シフト記号表（勤務時間帯）'!$C$5:$K$36,9,FALSE))</f>
        <v>4</v>
      </c>
      <c r="AR50" s="146" t="str">
        <f>IF(AR49="","",VLOOKUP(AR49,'【記載例】シフト記号表（勤務時間帯）'!$C$5:$K$36,9,FALSE))</f>
        <v>-</v>
      </c>
      <c r="AS50" s="146">
        <f>IF(AS49="","",VLOOKUP(AS49,'【記載例】シフト記号表（勤務時間帯）'!$C$5:$K$36,9,FALSE))</f>
        <v>4</v>
      </c>
      <c r="AT50" s="147" t="str">
        <f>IF(AT49="","",VLOOKUP(AT49,'【記載例】シフト記号表（勤務時間帯）'!$C$5:$K$36,9,FALSE))</f>
        <v/>
      </c>
      <c r="AU50" s="145" t="str">
        <f>IF(AU49="","",VLOOKUP(AU49,'【記載例】シフト記号表（勤務時間帯）'!$C$5:$K$36,9,FALSE))</f>
        <v/>
      </c>
      <c r="AV50" s="146" t="str">
        <f>IF(AV49="","",VLOOKUP(AV49,'【記載例】シフト記号表（勤務時間帯）'!$C$5:$K$36,9,FALSE))</f>
        <v/>
      </c>
      <c r="AW50" s="147" t="str">
        <f>IF(AW49="","",VLOOKUP(AW49,'【記載例】シフト記号表（勤務時間帯）'!$C$5:$K$36,9,FALSE))</f>
        <v/>
      </c>
      <c r="AX50" s="295">
        <f>IF($BB$3="計画",SUM(S50:AT50),IF($BB$3="実績",SUM(S50:AW50),""))</f>
        <v>64</v>
      </c>
      <c r="AY50" s="296"/>
      <c r="AZ50" s="297">
        <f>IF($BB$3="計画",AX50/4,IF($BB$3="実績",【記載例】通所介護!AX50/(【記載例】通所介護!$BB$8/7),""))</f>
        <v>16</v>
      </c>
      <c r="BA50" s="298"/>
      <c r="BB50" s="322"/>
      <c r="BC50" s="323"/>
      <c r="BD50" s="323"/>
      <c r="BE50" s="323"/>
      <c r="BF50" s="324"/>
    </row>
    <row r="51" spans="2:58" ht="20.25" customHeight="1" x14ac:dyDescent="0.4">
      <c r="B51" s="257"/>
      <c r="C51" s="299"/>
      <c r="D51" s="300"/>
      <c r="E51" s="301"/>
      <c r="F51" s="184" t="str">
        <f>C50</f>
        <v>機能訓練指導員</v>
      </c>
      <c r="G51" s="317"/>
      <c r="H51" s="268"/>
      <c r="I51" s="266"/>
      <c r="J51" s="266"/>
      <c r="K51" s="267"/>
      <c r="L51" s="318"/>
      <c r="M51" s="287"/>
      <c r="N51" s="287"/>
      <c r="O51" s="288"/>
      <c r="P51" s="302" t="s">
        <v>51</v>
      </c>
      <c r="Q51" s="303"/>
      <c r="R51" s="304"/>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t="str">
        <f>IF(AU49="","",VLOOKUP(AU49,'【記載例】シフト記号表（勤務時間帯）'!$C$5:$U$36,19,FALSE))</f>
        <v/>
      </c>
      <c r="AV51" s="149" t="str">
        <f>IF(AV49="","",VLOOKUP(AV49,'【記載例】シフト記号表（勤務時間帯）'!$C$5:$U$36,19,FALSE))</f>
        <v/>
      </c>
      <c r="AW51" s="150" t="str">
        <f>IF(AW49="","",VLOOKUP(AW49,'【記載例】シフト記号表（勤務時間帯）'!$C$5:$U$36,19,FALSE))</f>
        <v/>
      </c>
      <c r="AX51" s="305">
        <f>IF($BB$3="計画",SUM(S51:AT51),IF($BB$3="実績",SUM(S51:AW51),""))</f>
        <v>48</v>
      </c>
      <c r="AY51" s="306"/>
      <c r="AZ51" s="307">
        <f>IF($BB$3="計画",AX51/4,IF($BB$3="実績",【記載例】通所介護!AX51/(【記載例】通所介護!$BB$8/7),""))</f>
        <v>12</v>
      </c>
      <c r="BA51" s="308"/>
      <c r="BB51" s="325"/>
      <c r="BC51" s="326"/>
      <c r="BD51" s="326"/>
      <c r="BE51" s="326"/>
      <c r="BF51" s="327"/>
    </row>
    <row r="52" spans="2:58" ht="20.25" customHeight="1" x14ac:dyDescent="0.4">
      <c r="B52" s="257">
        <f>B49+1</f>
        <v>11</v>
      </c>
      <c r="C52" s="259"/>
      <c r="D52" s="260"/>
      <c r="E52" s="261"/>
      <c r="F52" s="186"/>
      <c r="G52" s="262" t="s">
        <v>235</v>
      </c>
      <c r="H52" s="265" t="s">
        <v>14</v>
      </c>
      <c r="I52" s="266"/>
      <c r="J52" s="266"/>
      <c r="K52" s="267"/>
      <c r="L52" s="272" t="s">
        <v>204</v>
      </c>
      <c r="M52" s="273"/>
      <c r="N52" s="273"/>
      <c r="O52" s="274"/>
      <c r="P52" s="281" t="s">
        <v>50</v>
      </c>
      <c r="Q52" s="282"/>
      <c r="R52" s="283"/>
      <c r="S52" s="187" t="s">
        <v>92</v>
      </c>
      <c r="T52" s="188" t="s">
        <v>104</v>
      </c>
      <c r="U52" s="188" t="s">
        <v>92</v>
      </c>
      <c r="V52" s="188" t="s">
        <v>92</v>
      </c>
      <c r="W52" s="188" t="s">
        <v>104</v>
      </c>
      <c r="X52" s="188" t="s">
        <v>92</v>
      </c>
      <c r="Y52" s="189" t="s">
        <v>104</v>
      </c>
      <c r="Z52" s="187" t="s">
        <v>92</v>
      </c>
      <c r="AA52" s="188" t="s">
        <v>104</v>
      </c>
      <c r="AB52" s="188" t="s">
        <v>92</v>
      </c>
      <c r="AC52" s="188" t="s">
        <v>92</v>
      </c>
      <c r="AD52" s="188" t="s">
        <v>104</v>
      </c>
      <c r="AE52" s="188" t="s">
        <v>92</v>
      </c>
      <c r="AF52" s="189" t="s">
        <v>226</v>
      </c>
      <c r="AG52" s="187" t="s">
        <v>92</v>
      </c>
      <c r="AH52" s="188" t="s">
        <v>104</v>
      </c>
      <c r="AI52" s="188" t="s">
        <v>92</v>
      </c>
      <c r="AJ52" s="188" t="s">
        <v>92</v>
      </c>
      <c r="AK52" s="188" t="s">
        <v>104</v>
      </c>
      <c r="AL52" s="188" t="s">
        <v>92</v>
      </c>
      <c r="AM52" s="189" t="s">
        <v>104</v>
      </c>
      <c r="AN52" s="187" t="s">
        <v>92</v>
      </c>
      <c r="AO52" s="188" t="s">
        <v>104</v>
      </c>
      <c r="AP52" s="188" t="s">
        <v>92</v>
      </c>
      <c r="AQ52" s="188" t="s">
        <v>92</v>
      </c>
      <c r="AR52" s="188" t="s">
        <v>104</v>
      </c>
      <c r="AS52" s="188" t="s">
        <v>92</v>
      </c>
      <c r="AT52" s="189" t="s">
        <v>104</v>
      </c>
      <c r="AU52" s="187"/>
      <c r="AV52" s="188"/>
      <c r="AW52" s="189"/>
      <c r="AX52" s="309"/>
      <c r="AY52" s="310"/>
      <c r="AZ52" s="311"/>
      <c r="BA52" s="312"/>
      <c r="BB52" s="319" t="s">
        <v>208</v>
      </c>
      <c r="BC52" s="320"/>
      <c r="BD52" s="320"/>
      <c r="BE52" s="320"/>
      <c r="BF52" s="321"/>
    </row>
    <row r="53" spans="2:58" ht="20.25" customHeight="1" x14ac:dyDescent="0.4">
      <c r="B53" s="257"/>
      <c r="C53" s="289" t="s">
        <v>77</v>
      </c>
      <c r="D53" s="290"/>
      <c r="E53" s="291"/>
      <c r="F53" s="184"/>
      <c r="G53" s="263"/>
      <c r="H53" s="268"/>
      <c r="I53" s="266"/>
      <c r="J53" s="266"/>
      <c r="K53" s="267"/>
      <c r="L53" s="275"/>
      <c r="M53" s="276"/>
      <c r="N53" s="276"/>
      <c r="O53" s="277"/>
      <c r="P53" s="292" t="s">
        <v>15</v>
      </c>
      <c r="Q53" s="293"/>
      <c r="R53" s="294"/>
      <c r="S53" s="145" t="str">
        <f>IF(S52="","",VLOOKUP(S52,'【記載例】シフト記号表（勤務時間帯）'!$C$5:$K$36,9,FALSE))</f>
        <v>-</v>
      </c>
      <c r="T53" s="146">
        <f>IF(T52="","",VLOOKUP(T52,'【記載例】シフト記号表（勤務時間帯）'!$C$5:$K$36,9,FALSE))</f>
        <v>4</v>
      </c>
      <c r="U53" s="146" t="str">
        <f>IF(U52="","",VLOOKUP(U52,'【記載例】シフト記号表（勤務時間帯）'!$C$5:$K$36,9,FALSE))</f>
        <v>-</v>
      </c>
      <c r="V53" s="146" t="str">
        <f>IF(V52="","",VLOOKUP(V52,'【記載例】シフト記号表（勤務時間帯）'!$C$5:$K$36,9,FALSE))</f>
        <v>-</v>
      </c>
      <c r="W53" s="146">
        <f>IF(W52="","",VLOOKUP(W52,'【記載例】シフト記号表（勤務時間帯）'!$C$5:$K$36,9,FALSE))</f>
        <v>4</v>
      </c>
      <c r="X53" s="146" t="str">
        <f>IF(X52="","",VLOOKUP(X52,'【記載例】シフト記号表（勤務時間帯）'!$C$5:$K$36,9,FALSE))</f>
        <v>-</v>
      </c>
      <c r="Y53" s="147">
        <f>IF(Y52="","",VLOOKUP(Y52,'【記載例】シフト記号表（勤務時間帯）'!$C$5:$K$36,9,FALSE))</f>
        <v>4</v>
      </c>
      <c r="Z53" s="145"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6" t="str">
        <f>IF(AC52="","",VLOOKUP(AC52,'【記載例】シフト記号表（勤務時間帯）'!$C$5:$K$36,9,FALSE))</f>
        <v>-</v>
      </c>
      <c r="AD53" s="146">
        <f>IF(AD52="","",VLOOKUP(AD52,'【記載例】シフト記号表（勤務時間帯）'!$C$5:$K$36,9,FALSE))</f>
        <v>4</v>
      </c>
      <c r="AE53" s="146" t="str">
        <f>IF(AE52="","",VLOOKUP(AE52,'【記載例】シフト記号表（勤務時間帯）'!$C$5:$K$36,9,FALSE))</f>
        <v>-</v>
      </c>
      <c r="AF53" s="147">
        <f>IF(AF52="","",VLOOKUP(AF52,'【記載例】シフト記号表（勤務時間帯）'!$C$5:$K$36,9,FALSE))</f>
        <v>4</v>
      </c>
      <c r="AG53" s="145"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6" t="str">
        <f>IF(AJ52="","",VLOOKUP(AJ52,'【記載例】シフト記号表（勤務時間帯）'!$C$5:$K$36,9,FALSE))</f>
        <v>-</v>
      </c>
      <c r="AK53" s="146">
        <f>IF(AK52="","",VLOOKUP(AK52,'【記載例】シフト記号表（勤務時間帯）'!$C$5:$K$36,9,FALSE))</f>
        <v>4</v>
      </c>
      <c r="AL53" s="146" t="str">
        <f>IF(AL52="","",VLOOKUP(AL52,'【記載例】シフト記号表（勤務時間帯）'!$C$5:$K$36,9,FALSE))</f>
        <v>-</v>
      </c>
      <c r="AM53" s="147">
        <f>IF(AM52="","",VLOOKUP(AM52,'【記載例】シフト記号表（勤務時間帯）'!$C$5:$K$36,9,FALSE))</f>
        <v>4</v>
      </c>
      <c r="AN53" s="145"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6" t="str">
        <f>IF(AQ52="","",VLOOKUP(AQ52,'【記載例】シフト記号表（勤務時間帯）'!$C$5:$K$36,9,FALSE))</f>
        <v>-</v>
      </c>
      <c r="AR53" s="146">
        <f>IF(AR52="","",VLOOKUP(AR52,'【記載例】シフト記号表（勤務時間帯）'!$C$5:$K$36,9,FALSE))</f>
        <v>4</v>
      </c>
      <c r="AS53" s="146" t="str">
        <f>IF(AS52="","",VLOOKUP(AS52,'【記載例】シフト記号表（勤務時間帯）'!$C$5:$K$36,9,FALSE))</f>
        <v>-</v>
      </c>
      <c r="AT53" s="147">
        <f>IF(AT52="","",VLOOKUP(AT52,'【記載例】シフト記号表（勤務時間帯）'!$C$5:$K$36,9,FALSE))</f>
        <v>4</v>
      </c>
      <c r="AU53" s="145" t="str">
        <f>IF(AU52="","",VLOOKUP(AU52,'【記載例】シフト記号表（勤務時間帯）'!$C$5:$K$36,9,FALSE))</f>
        <v/>
      </c>
      <c r="AV53" s="146" t="str">
        <f>IF(AV52="","",VLOOKUP(AV52,'【記載例】シフト記号表（勤務時間帯）'!$C$5:$K$36,9,FALSE))</f>
        <v/>
      </c>
      <c r="AW53" s="147" t="str">
        <f>IF(AW52="","",VLOOKUP(AW52,'【記載例】シフト記号表（勤務時間帯）'!$C$5:$K$36,9,FALSE))</f>
        <v/>
      </c>
      <c r="AX53" s="295">
        <f>IF($BB$3="計画",SUM(S53:AT53),IF($BB$3="実績",SUM(S53:AW53),""))</f>
        <v>48</v>
      </c>
      <c r="AY53" s="296"/>
      <c r="AZ53" s="297">
        <f>IF($BB$3="計画",AX53/4,IF($BB$3="実績",【記載例】通所介護!AX53/(【記載例】通所介護!$BB$8/7),""))</f>
        <v>12</v>
      </c>
      <c r="BA53" s="298"/>
      <c r="BB53" s="322"/>
      <c r="BC53" s="323"/>
      <c r="BD53" s="323"/>
      <c r="BE53" s="323"/>
      <c r="BF53" s="324"/>
    </row>
    <row r="54" spans="2:58" ht="20.25" customHeight="1" x14ac:dyDescent="0.4">
      <c r="B54" s="257"/>
      <c r="C54" s="299"/>
      <c r="D54" s="300"/>
      <c r="E54" s="301"/>
      <c r="F54" s="184" t="str">
        <f>C53</f>
        <v>機能訓練指導員</v>
      </c>
      <c r="G54" s="317"/>
      <c r="H54" s="268"/>
      <c r="I54" s="266"/>
      <c r="J54" s="266"/>
      <c r="K54" s="267"/>
      <c r="L54" s="318"/>
      <c r="M54" s="287"/>
      <c r="N54" s="287"/>
      <c r="O54" s="288"/>
      <c r="P54" s="302" t="s">
        <v>51</v>
      </c>
      <c r="Q54" s="303"/>
      <c r="R54" s="304"/>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
      </c>
      <c r="AV54" s="149" t="str">
        <f>IF(AV52="","",VLOOKUP(AV52,'【記載例】シフト記号表（勤務時間帯）'!$C$5:$U$36,19,FALSE))</f>
        <v/>
      </c>
      <c r="AW54" s="150" t="str">
        <f>IF(AW52="","",VLOOKUP(AW52,'【記載例】シフト記号表（勤務時間帯）'!$C$5:$U$36,19,FALSE))</f>
        <v/>
      </c>
      <c r="AX54" s="305">
        <f>IF($BB$3="計画",SUM(S54:AT54),IF($BB$3="実績",SUM(S54:AW54),""))</f>
        <v>36</v>
      </c>
      <c r="AY54" s="306"/>
      <c r="AZ54" s="307">
        <f>IF($BB$3="計画",AX54/4,IF($BB$3="実績",【記載例】通所介護!AX54/(【記載例】通所介護!$BB$8/7),""))</f>
        <v>9</v>
      </c>
      <c r="BA54" s="308"/>
      <c r="BB54" s="325"/>
      <c r="BC54" s="326"/>
      <c r="BD54" s="326"/>
      <c r="BE54" s="326"/>
      <c r="BF54" s="327"/>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5" t="str">
        <f>IF(S55="","",VLOOKUP(S55,'【記載例】シフト記号表（勤務時間帯）'!$C$5:$K$36,9,FALSE))</f>
        <v/>
      </c>
      <c r="T56" s="146" t="str">
        <f>IF(T55="","",VLOOKUP(T55,'【記載例】シフト記号表（勤務時間帯）'!$C$5:$K$36,9,FALSE))</f>
        <v/>
      </c>
      <c r="U56" s="146" t="str">
        <f>IF(U55="","",VLOOKUP(U55,'【記載例】シフト記号表（勤務時間帯）'!$C$5:$K$36,9,FALSE))</f>
        <v/>
      </c>
      <c r="V56" s="146" t="str">
        <f>IF(V55="","",VLOOKUP(V55,'【記載例】シフト記号表（勤務時間帯）'!$C$5:$K$36,9,FALSE))</f>
        <v/>
      </c>
      <c r="W56" s="146" t="str">
        <f>IF(W55="","",VLOOKUP(W55,'【記載例】シフト記号表（勤務時間帯）'!$C$5:$K$36,9,FALSE))</f>
        <v/>
      </c>
      <c r="X56" s="146" t="str">
        <f>IF(X55="","",VLOOKUP(X55,'【記載例】シフト記号表（勤務時間帯）'!$C$5:$K$36,9,FALSE))</f>
        <v/>
      </c>
      <c r="Y56" s="147" t="str">
        <f>IF(Y55="","",VLOOKUP(Y55,'【記載例】シフト記号表（勤務時間帯）'!$C$5:$K$36,9,FALSE))</f>
        <v/>
      </c>
      <c r="Z56" s="145"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6" t="str">
        <f>IF(AC55="","",VLOOKUP(AC55,'【記載例】シフト記号表（勤務時間帯）'!$C$5:$K$36,9,FALSE))</f>
        <v/>
      </c>
      <c r="AD56" s="146" t="str">
        <f>IF(AD55="","",VLOOKUP(AD55,'【記載例】シフト記号表（勤務時間帯）'!$C$5:$K$36,9,FALSE))</f>
        <v/>
      </c>
      <c r="AE56" s="146" t="str">
        <f>IF(AE55="","",VLOOKUP(AE55,'【記載例】シフト記号表（勤務時間帯）'!$C$5:$K$36,9,FALSE))</f>
        <v/>
      </c>
      <c r="AF56" s="147" t="str">
        <f>IF(AF55="","",VLOOKUP(AF55,'【記載例】シフト記号表（勤務時間帯）'!$C$5:$K$36,9,FALSE))</f>
        <v/>
      </c>
      <c r="AG56" s="145"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6" t="str">
        <f>IF(AJ55="","",VLOOKUP(AJ55,'【記載例】シフト記号表（勤務時間帯）'!$C$5:$K$36,9,FALSE))</f>
        <v/>
      </c>
      <c r="AK56" s="146" t="str">
        <f>IF(AK55="","",VLOOKUP(AK55,'【記載例】シフト記号表（勤務時間帯）'!$C$5:$K$36,9,FALSE))</f>
        <v/>
      </c>
      <c r="AL56" s="146" t="str">
        <f>IF(AL55="","",VLOOKUP(AL55,'【記載例】シフト記号表（勤務時間帯）'!$C$5:$K$36,9,FALSE))</f>
        <v/>
      </c>
      <c r="AM56" s="147" t="str">
        <f>IF(AM55="","",VLOOKUP(AM55,'【記載例】シフト記号表（勤務時間帯）'!$C$5:$K$36,9,FALSE))</f>
        <v/>
      </c>
      <c r="AN56" s="145"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6" t="str">
        <f>IF(AQ55="","",VLOOKUP(AQ55,'【記載例】シフト記号表（勤務時間帯）'!$C$5:$K$36,9,FALSE))</f>
        <v/>
      </c>
      <c r="AR56" s="146" t="str">
        <f>IF(AR55="","",VLOOKUP(AR55,'【記載例】シフト記号表（勤務時間帯）'!$C$5:$K$36,9,FALSE))</f>
        <v/>
      </c>
      <c r="AS56" s="146" t="str">
        <f>IF(AS55="","",VLOOKUP(AS55,'【記載例】シフト記号表（勤務時間帯）'!$C$5:$K$36,9,FALSE))</f>
        <v/>
      </c>
      <c r="AT56" s="147" t="str">
        <f>IF(AT55="","",VLOOKUP(AT55,'【記載例】シフト記号表（勤務時間帯）'!$C$5:$K$36,9,FALSE))</f>
        <v/>
      </c>
      <c r="AU56" s="145" t="str">
        <f>IF(AU55="","",VLOOKUP(AU55,'【記載例】シフト記号表（勤務時間帯）'!$C$5:$K$36,9,FALSE))</f>
        <v/>
      </c>
      <c r="AV56" s="146" t="str">
        <f>IF(AV55="","",VLOOKUP(AV55,'【記載例】シフト記号表（勤務時間帯）'!$C$5:$K$36,9,FALSE))</f>
        <v/>
      </c>
      <c r="AW56" s="147" t="str">
        <f>IF(AW55="","",VLOOKUP(AW55,'【記載例】シフト記号表（勤務時間帯）'!$C$5:$K$36,9,FALSE))</f>
        <v/>
      </c>
      <c r="AX56" s="295">
        <f>IF($BB$3="計画",SUM(S56:AT56),IF($BB$3="実績",SUM(S56:AW56),""))</f>
        <v>0</v>
      </c>
      <c r="AY56" s="296"/>
      <c r="AZ56" s="297">
        <f>IF($BB$3="計画",AX56/4,IF($BB$3="実績",【記載例】通所介護!AX56/(【記載例】通所介護!$BB$8/7),""))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8" t="str">
        <f>IF(S55="","",VLOOKUP(S55,'【記載例】シフト記号表（勤務時間帯）'!$C$5:$U$36,19,FALSE))</f>
        <v/>
      </c>
      <c r="T57" s="149" t="str">
        <f>IF(T55="","",VLOOKUP(T55,'【記載例】シフト記号表（勤務時間帯）'!$C$5:$U$36,19,FALSE))</f>
        <v/>
      </c>
      <c r="U57" s="149" t="str">
        <f>IF(U55="","",VLOOKUP(U55,'【記載例】シフト記号表（勤務時間帯）'!$C$5:$U$36,19,FALSE))</f>
        <v/>
      </c>
      <c r="V57" s="149" t="str">
        <f>IF(V55="","",VLOOKUP(V55,'【記載例】シフト記号表（勤務時間帯）'!$C$5:$U$36,19,FALSE))</f>
        <v/>
      </c>
      <c r="W57" s="149" t="str">
        <f>IF(W55="","",VLOOKUP(W55,'【記載例】シフト記号表（勤務時間帯）'!$C$5:$U$36,19,FALSE))</f>
        <v/>
      </c>
      <c r="X57" s="149" t="str">
        <f>IF(X55="","",VLOOKUP(X55,'【記載例】シフト記号表（勤務時間帯）'!$C$5:$U$36,19,FALSE))</f>
        <v/>
      </c>
      <c r="Y57" s="150" t="str">
        <f>IF(Y55="","",VLOOKUP(Y55,'【記載例】シフト記号表（勤務時間帯）'!$C$5:$U$36,19,FALSE))</f>
        <v/>
      </c>
      <c r="Z57" s="148"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49" t="str">
        <f>IF(AC55="","",VLOOKUP(AC55,'【記載例】シフト記号表（勤務時間帯）'!$C$5:$U$36,19,FALSE))</f>
        <v/>
      </c>
      <c r="AD57" s="149" t="str">
        <f>IF(AD55="","",VLOOKUP(AD55,'【記載例】シフト記号表（勤務時間帯）'!$C$5:$U$36,19,FALSE))</f>
        <v/>
      </c>
      <c r="AE57" s="149" t="str">
        <f>IF(AE55="","",VLOOKUP(AE55,'【記載例】シフト記号表（勤務時間帯）'!$C$5:$U$36,19,FALSE))</f>
        <v/>
      </c>
      <c r="AF57" s="150" t="str">
        <f>IF(AF55="","",VLOOKUP(AF55,'【記載例】シフト記号表（勤務時間帯）'!$C$5:$U$36,19,FALSE))</f>
        <v/>
      </c>
      <c r="AG57" s="148"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49" t="str">
        <f>IF(AJ55="","",VLOOKUP(AJ55,'【記載例】シフト記号表（勤務時間帯）'!$C$5:$U$36,19,FALSE))</f>
        <v/>
      </c>
      <c r="AK57" s="149" t="str">
        <f>IF(AK55="","",VLOOKUP(AK55,'【記載例】シフト記号表（勤務時間帯）'!$C$5:$U$36,19,FALSE))</f>
        <v/>
      </c>
      <c r="AL57" s="149" t="str">
        <f>IF(AL55="","",VLOOKUP(AL55,'【記載例】シフト記号表（勤務時間帯）'!$C$5:$U$36,19,FALSE))</f>
        <v/>
      </c>
      <c r="AM57" s="150" t="str">
        <f>IF(AM55="","",VLOOKUP(AM55,'【記載例】シフト記号表（勤務時間帯）'!$C$5:$U$36,19,FALSE))</f>
        <v/>
      </c>
      <c r="AN57" s="148"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49" t="str">
        <f>IF(AQ55="","",VLOOKUP(AQ55,'【記載例】シフト記号表（勤務時間帯）'!$C$5:$U$36,19,FALSE))</f>
        <v/>
      </c>
      <c r="AR57" s="149" t="str">
        <f>IF(AR55="","",VLOOKUP(AR55,'【記載例】シフト記号表（勤務時間帯）'!$C$5:$U$36,19,FALSE))</f>
        <v/>
      </c>
      <c r="AS57" s="149" t="str">
        <f>IF(AS55="","",VLOOKUP(AS55,'【記載例】シフト記号表（勤務時間帯）'!$C$5:$U$36,19,FALSE))</f>
        <v/>
      </c>
      <c r="AT57" s="150" t="str">
        <f>IF(AT55="","",VLOOKUP(AT55,'【記載例】シフト記号表（勤務時間帯）'!$C$5:$U$36,19,FALSE))</f>
        <v/>
      </c>
      <c r="AU57" s="148" t="str">
        <f>IF(AU55="","",VLOOKUP(AU55,'【記載例】シフト記号表（勤務時間帯）'!$C$5:$U$36,19,FALSE))</f>
        <v/>
      </c>
      <c r="AV57" s="149" t="str">
        <f>IF(AV55="","",VLOOKUP(AV55,'【記載例】シフト記号表（勤務時間帯）'!$C$5:$U$36,19,FALSE))</f>
        <v/>
      </c>
      <c r="AW57" s="150" t="str">
        <f>IF(AW55="","",VLOOKUP(AW55,'【記載例】シフト記号表（勤務時間帯）'!$C$5:$U$36,19,FALSE))</f>
        <v/>
      </c>
      <c r="AX57" s="305">
        <f>IF($BB$3="計画",SUM(S57:AT57),IF($BB$3="実績",SUM(S57:AW57),""))</f>
        <v>0</v>
      </c>
      <c r="AY57" s="306"/>
      <c r="AZ57" s="307">
        <f>IF($BB$3="計画",AX57/4,IF($BB$3="実績",【記載例】通所介護!AX57/(【記載例】通所介護!$BB$8/7),""))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5" t="str">
        <f>IF(S58="","",VLOOKUP(S58,'【記載例】シフト記号表（勤務時間帯）'!$C$5:$K$36,9,FALSE))</f>
        <v/>
      </c>
      <c r="T59" s="146" t="str">
        <f>IF(T58="","",VLOOKUP(T58,'【記載例】シフト記号表（勤務時間帯）'!$C$5:$K$36,9,FALSE))</f>
        <v/>
      </c>
      <c r="U59" s="146" t="str">
        <f>IF(U58="","",VLOOKUP(U58,'【記載例】シフト記号表（勤務時間帯）'!$C$5:$K$36,9,FALSE))</f>
        <v/>
      </c>
      <c r="V59" s="146" t="str">
        <f>IF(V58="","",VLOOKUP(V58,'【記載例】シフト記号表（勤務時間帯）'!$C$5:$K$36,9,FALSE))</f>
        <v/>
      </c>
      <c r="W59" s="146" t="str">
        <f>IF(W58="","",VLOOKUP(W58,'【記載例】シフト記号表（勤務時間帯）'!$C$5:$K$36,9,FALSE))</f>
        <v/>
      </c>
      <c r="X59" s="146" t="str">
        <f>IF(X58="","",VLOOKUP(X58,'【記載例】シフト記号表（勤務時間帯）'!$C$5:$K$36,9,FALSE))</f>
        <v/>
      </c>
      <c r="Y59" s="147" t="str">
        <f>IF(Y58="","",VLOOKUP(Y58,'【記載例】シフト記号表（勤務時間帯）'!$C$5:$K$36,9,FALSE))</f>
        <v/>
      </c>
      <c r="Z59" s="145"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6" t="str">
        <f>IF(AC58="","",VLOOKUP(AC58,'【記載例】シフト記号表（勤務時間帯）'!$C$5:$K$36,9,FALSE))</f>
        <v/>
      </c>
      <c r="AD59" s="146" t="str">
        <f>IF(AD58="","",VLOOKUP(AD58,'【記載例】シフト記号表（勤務時間帯）'!$C$5:$K$36,9,FALSE))</f>
        <v/>
      </c>
      <c r="AE59" s="146" t="str">
        <f>IF(AE58="","",VLOOKUP(AE58,'【記載例】シフト記号表（勤務時間帯）'!$C$5:$K$36,9,FALSE))</f>
        <v/>
      </c>
      <c r="AF59" s="147" t="str">
        <f>IF(AF58="","",VLOOKUP(AF58,'【記載例】シフト記号表（勤務時間帯）'!$C$5:$K$36,9,FALSE))</f>
        <v/>
      </c>
      <c r="AG59" s="145"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6" t="str">
        <f>IF(AJ58="","",VLOOKUP(AJ58,'【記載例】シフト記号表（勤務時間帯）'!$C$5:$K$36,9,FALSE))</f>
        <v/>
      </c>
      <c r="AK59" s="146" t="str">
        <f>IF(AK58="","",VLOOKUP(AK58,'【記載例】シフト記号表（勤務時間帯）'!$C$5:$K$36,9,FALSE))</f>
        <v/>
      </c>
      <c r="AL59" s="146" t="str">
        <f>IF(AL58="","",VLOOKUP(AL58,'【記載例】シフト記号表（勤務時間帯）'!$C$5:$K$36,9,FALSE))</f>
        <v/>
      </c>
      <c r="AM59" s="147" t="str">
        <f>IF(AM58="","",VLOOKUP(AM58,'【記載例】シフト記号表（勤務時間帯）'!$C$5:$K$36,9,FALSE))</f>
        <v/>
      </c>
      <c r="AN59" s="145"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6" t="str">
        <f>IF(AQ58="","",VLOOKUP(AQ58,'【記載例】シフト記号表（勤務時間帯）'!$C$5:$K$36,9,FALSE))</f>
        <v/>
      </c>
      <c r="AR59" s="146" t="str">
        <f>IF(AR58="","",VLOOKUP(AR58,'【記載例】シフト記号表（勤務時間帯）'!$C$5:$K$36,9,FALSE))</f>
        <v/>
      </c>
      <c r="AS59" s="146" t="str">
        <f>IF(AS58="","",VLOOKUP(AS58,'【記載例】シフト記号表（勤務時間帯）'!$C$5:$K$36,9,FALSE))</f>
        <v/>
      </c>
      <c r="AT59" s="147" t="str">
        <f>IF(AT58="","",VLOOKUP(AT58,'【記載例】シフト記号表（勤務時間帯）'!$C$5:$K$36,9,FALSE))</f>
        <v/>
      </c>
      <c r="AU59" s="145" t="str">
        <f>IF(AU58="","",VLOOKUP(AU58,'【記載例】シフト記号表（勤務時間帯）'!$C$5:$K$36,9,FALSE))</f>
        <v/>
      </c>
      <c r="AV59" s="146" t="str">
        <f>IF(AV58="","",VLOOKUP(AV58,'【記載例】シフト記号表（勤務時間帯）'!$C$5:$K$36,9,FALSE))</f>
        <v/>
      </c>
      <c r="AW59" s="147" t="str">
        <f>IF(AW58="","",VLOOKUP(AW58,'【記載例】シフト記号表（勤務時間帯）'!$C$5:$K$36,9,FALSE))</f>
        <v/>
      </c>
      <c r="AX59" s="295">
        <f>IF($BB$3="計画",SUM(S59:AT59),IF($BB$3="実績",SUM(S59:AW59),""))</f>
        <v>0</v>
      </c>
      <c r="AY59" s="296"/>
      <c r="AZ59" s="297">
        <f>IF($BB$3="計画",AX59/4,IF($BB$3="実績",【記載例】通所介護!AX59/(【記載例】通所介護!$BB$8/7),""))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63" t="str">
        <f>IF(S58="","",VLOOKUP(S58,'【記載例】シフト記号表（勤務時間帯）'!$C$5:$U$36,19,FALSE))</f>
        <v/>
      </c>
      <c r="T60" s="164" t="str">
        <f>IF(T58="","",VLOOKUP(T58,'【記載例】シフト記号表（勤務時間帯）'!$C$5:$U$36,19,FALSE))</f>
        <v/>
      </c>
      <c r="U60" s="164" t="str">
        <f>IF(U58="","",VLOOKUP(U58,'【記載例】シフト記号表（勤務時間帯）'!$C$5:$U$36,19,FALSE))</f>
        <v/>
      </c>
      <c r="V60" s="164" t="str">
        <f>IF(V58="","",VLOOKUP(V58,'【記載例】シフト記号表（勤務時間帯）'!$C$5:$U$36,19,FALSE))</f>
        <v/>
      </c>
      <c r="W60" s="164" t="str">
        <f>IF(W58="","",VLOOKUP(W58,'【記載例】シフト記号表（勤務時間帯）'!$C$5:$U$36,19,FALSE))</f>
        <v/>
      </c>
      <c r="X60" s="164" t="str">
        <f>IF(X58="","",VLOOKUP(X58,'【記載例】シフト記号表（勤務時間帯）'!$C$5:$U$36,19,FALSE))</f>
        <v/>
      </c>
      <c r="Y60" s="165" t="str">
        <f>IF(Y58="","",VLOOKUP(Y58,'【記載例】シフト記号表（勤務時間帯）'!$C$5:$U$36,19,FALSE))</f>
        <v/>
      </c>
      <c r="Z60" s="163"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4" t="str">
        <f>IF(AC58="","",VLOOKUP(AC58,'【記載例】シフト記号表（勤務時間帯）'!$C$5:$U$36,19,FALSE))</f>
        <v/>
      </c>
      <c r="AD60" s="164" t="str">
        <f>IF(AD58="","",VLOOKUP(AD58,'【記載例】シフト記号表（勤務時間帯）'!$C$5:$U$36,19,FALSE))</f>
        <v/>
      </c>
      <c r="AE60" s="164" t="str">
        <f>IF(AE58="","",VLOOKUP(AE58,'【記載例】シフト記号表（勤務時間帯）'!$C$5:$U$36,19,FALSE))</f>
        <v/>
      </c>
      <c r="AF60" s="165" t="str">
        <f>IF(AF58="","",VLOOKUP(AF58,'【記載例】シフト記号表（勤務時間帯）'!$C$5:$U$36,19,FALSE))</f>
        <v/>
      </c>
      <c r="AG60" s="163"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4" t="str">
        <f>IF(AJ58="","",VLOOKUP(AJ58,'【記載例】シフト記号表（勤務時間帯）'!$C$5:$U$36,19,FALSE))</f>
        <v/>
      </c>
      <c r="AK60" s="164" t="str">
        <f>IF(AK58="","",VLOOKUP(AK58,'【記載例】シフト記号表（勤務時間帯）'!$C$5:$U$36,19,FALSE))</f>
        <v/>
      </c>
      <c r="AL60" s="164" t="str">
        <f>IF(AL58="","",VLOOKUP(AL58,'【記載例】シフト記号表（勤務時間帯）'!$C$5:$U$36,19,FALSE))</f>
        <v/>
      </c>
      <c r="AM60" s="165" t="str">
        <f>IF(AM58="","",VLOOKUP(AM58,'【記載例】シフト記号表（勤務時間帯）'!$C$5:$U$36,19,FALSE))</f>
        <v/>
      </c>
      <c r="AN60" s="163"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4" t="str">
        <f>IF(AQ58="","",VLOOKUP(AQ58,'【記載例】シフト記号表（勤務時間帯）'!$C$5:$U$36,19,FALSE))</f>
        <v/>
      </c>
      <c r="AR60" s="164" t="str">
        <f>IF(AR58="","",VLOOKUP(AR58,'【記載例】シフト記号表（勤務時間帯）'!$C$5:$U$36,19,FALSE))</f>
        <v/>
      </c>
      <c r="AS60" s="164" t="str">
        <f>IF(AS58="","",VLOOKUP(AS58,'【記載例】シフト記号表（勤務時間帯）'!$C$5:$U$36,19,FALSE))</f>
        <v/>
      </c>
      <c r="AT60" s="165" t="str">
        <f>IF(AT58="","",VLOOKUP(AT58,'【記載例】シフト記号表（勤務時間帯）'!$C$5:$U$36,19,FALSE))</f>
        <v/>
      </c>
      <c r="AU60" s="163" t="str">
        <f>IF(AU58="","",VLOOKUP(AU58,'【記載例】シフト記号表（勤務時間帯）'!$C$5:$U$36,19,FALSE))</f>
        <v/>
      </c>
      <c r="AV60" s="164" t="str">
        <f>IF(AV58="","",VLOOKUP(AV58,'【記載例】シフト記号表（勤務時間帯）'!$C$5:$U$36,19,FALSE))</f>
        <v/>
      </c>
      <c r="AW60" s="165" t="str">
        <f>IF(AW58="","",VLOOKUP(AW58,'【記載例】シフト記号表（勤務時間帯）'!$C$5:$U$36,19,FALSE))</f>
        <v/>
      </c>
      <c r="AX60" s="234">
        <f>IF($BB$3="計画",SUM(S60:AT60),IF($BB$3="実績",SUM(S60:AW60),""))</f>
        <v>0</v>
      </c>
      <c r="AY60" s="235"/>
      <c r="AZ60" s="236">
        <f>IF($BB$3="計画",AX60/4,IF($BB$3="実績",【記載例】通所介護!AX60/(【記載例】通所介護!$BB$8/7),""))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152</v>
      </c>
      <c r="I62" s="238"/>
      <c r="J62" s="238"/>
      <c r="K62" s="238"/>
      <c r="L62" s="238"/>
      <c r="M62" s="238"/>
      <c r="N62" s="238"/>
      <c r="O62" s="238"/>
      <c r="P62" s="238"/>
      <c r="Q62" s="238"/>
      <c r="R62" s="239"/>
      <c r="S62" s="151">
        <f t="shared" ref="S62:AW62" si="1">IF(SUMIF($F$22:$F$60, "生活相談員", S22:S60)=0,"",SUMIF($F$22:$F$60,"生活相談員",S22:S60))</f>
        <v>7.0000000000000089</v>
      </c>
      <c r="T62" s="152">
        <f t="shared" si="1"/>
        <v>7.0000000000000089</v>
      </c>
      <c r="U62" s="152">
        <f t="shared" si="1"/>
        <v>7.0000000000000089</v>
      </c>
      <c r="V62" s="152">
        <f t="shared" si="1"/>
        <v>7.0000000000000089</v>
      </c>
      <c r="W62" s="152">
        <f t="shared" si="1"/>
        <v>7.0000000000000089</v>
      </c>
      <c r="X62" s="152">
        <f t="shared" si="1"/>
        <v>7.0000000000000089</v>
      </c>
      <c r="Y62" s="153">
        <f t="shared" si="1"/>
        <v>7.0000000000000089</v>
      </c>
      <c r="Z62" s="151">
        <f t="shared" si="1"/>
        <v>7.0000000000000089</v>
      </c>
      <c r="AA62" s="152">
        <f t="shared" si="1"/>
        <v>7.0000000000000089</v>
      </c>
      <c r="AB62" s="152">
        <f t="shared" si="1"/>
        <v>7.0000000000000089</v>
      </c>
      <c r="AC62" s="152">
        <f t="shared" si="1"/>
        <v>7.0000000000000089</v>
      </c>
      <c r="AD62" s="152">
        <f t="shared" si="1"/>
        <v>7.0000000000000089</v>
      </c>
      <c r="AE62" s="152">
        <f t="shared" si="1"/>
        <v>7.0000000000000089</v>
      </c>
      <c r="AF62" s="153">
        <f t="shared" si="1"/>
        <v>7.0000000000000089</v>
      </c>
      <c r="AG62" s="151">
        <f t="shared" si="1"/>
        <v>7.0000000000000089</v>
      </c>
      <c r="AH62" s="152">
        <f t="shared" si="1"/>
        <v>7.0000000000000089</v>
      </c>
      <c r="AI62" s="152">
        <f t="shared" si="1"/>
        <v>7.0000000000000089</v>
      </c>
      <c r="AJ62" s="152">
        <f t="shared" si="1"/>
        <v>7.0000000000000089</v>
      </c>
      <c r="AK62" s="152">
        <f t="shared" si="1"/>
        <v>7.0000000000000089</v>
      </c>
      <c r="AL62" s="152">
        <f t="shared" si="1"/>
        <v>7.0000000000000089</v>
      </c>
      <c r="AM62" s="153">
        <f t="shared" si="1"/>
        <v>7.0000000000000089</v>
      </c>
      <c r="AN62" s="151">
        <f t="shared" si="1"/>
        <v>7.0000000000000089</v>
      </c>
      <c r="AO62" s="152">
        <f t="shared" si="1"/>
        <v>7.0000000000000089</v>
      </c>
      <c r="AP62" s="152">
        <f t="shared" si="1"/>
        <v>7.0000000000000089</v>
      </c>
      <c r="AQ62" s="152">
        <f t="shared" si="1"/>
        <v>7.0000000000000089</v>
      </c>
      <c r="AR62" s="152">
        <f t="shared" si="1"/>
        <v>7.0000000000000089</v>
      </c>
      <c r="AS62" s="152">
        <f t="shared" si="1"/>
        <v>7.0000000000000089</v>
      </c>
      <c r="AT62" s="153">
        <f t="shared" si="1"/>
        <v>7.0000000000000089</v>
      </c>
      <c r="AU62" s="151" t="str">
        <f t="shared" si="1"/>
        <v/>
      </c>
      <c r="AV62" s="152" t="str">
        <f t="shared" si="1"/>
        <v/>
      </c>
      <c r="AW62" s="153" t="str">
        <f t="shared" si="1"/>
        <v/>
      </c>
      <c r="AX62" s="240">
        <f>IF(SUMIF($C$22:$C$60, "生活相談員", AX22:AY60)=0,"",SUMIF($C$22:$C$60,"生活相談員",AX22:AY60))</f>
        <v>224</v>
      </c>
      <c r="AY62" s="241"/>
      <c r="AZ62" s="242">
        <f>IF(AX62="","",IF($BB$3="計画",AX62/4,IF($BB$3="実績",AX62/(【記載例】通所介護!$BB$8/7),"")))</f>
        <v>56</v>
      </c>
      <c r="BA62" s="243"/>
      <c r="BB62" s="205"/>
      <c r="BC62" s="206"/>
      <c r="BD62" s="206"/>
      <c r="BE62" s="206"/>
      <c r="BF62" s="207"/>
    </row>
    <row r="63" spans="2:58" ht="20.25" customHeight="1" x14ac:dyDescent="0.4">
      <c r="B63" s="118"/>
      <c r="C63" s="34"/>
      <c r="D63" s="34"/>
      <c r="E63" s="34"/>
      <c r="F63" s="34"/>
      <c r="G63" s="34"/>
      <c r="H63" s="229" t="s">
        <v>153</v>
      </c>
      <c r="I63" s="229"/>
      <c r="J63" s="229"/>
      <c r="K63" s="229"/>
      <c r="L63" s="229"/>
      <c r="M63" s="229"/>
      <c r="N63" s="229"/>
      <c r="O63" s="229"/>
      <c r="P63" s="229"/>
      <c r="Q63" s="229"/>
      <c r="R63" s="230"/>
      <c r="S63" s="154">
        <f t="shared" ref="S63:AW63" si="2">IF(SUMIF($F$22:$F$60, "介護職員", S22:S60)=0,"",SUMIF($F$22:$F$60, "介護職員", S22:S60))</f>
        <v>14.000000000000018</v>
      </c>
      <c r="T63" s="155">
        <f t="shared" si="2"/>
        <v>14.000000000000018</v>
      </c>
      <c r="U63" s="155">
        <f t="shared" si="2"/>
        <v>14.000000000000018</v>
      </c>
      <c r="V63" s="155">
        <f t="shared" si="2"/>
        <v>14.000000000000018</v>
      </c>
      <c r="W63" s="155">
        <f t="shared" si="2"/>
        <v>14.000000000000018</v>
      </c>
      <c r="X63" s="155">
        <f t="shared" si="2"/>
        <v>14.000000000000018</v>
      </c>
      <c r="Y63" s="156">
        <f t="shared" si="2"/>
        <v>14.000000000000018</v>
      </c>
      <c r="Z63" s="154">
        <f t="shared" si="2"/>
        <v>14.000000000000018</v>
      </c>
      <c r="AA63" s="155">
        <f t="shared" si="2"/>
        <v>14.000000000000018</v>
      </c>
      <c r="AB63" s="155">
        <f t="shared" si="2"/>
        <v>14.000000000000018</v>
      </c>
      <c r="AC63" s="155">
        <f t="shared" si="2"/>
        <v>14.000000000000018</v>
      </c>
      <c r="AD63" s="155">
        <f t="shared" si="2"/>
        <v>14.000000000000018</v>
      </c>
      <c r="AE63" s="155">
        <f t="shared" si="2"/>
        <v>14.000000000000018</v>
      </c>
      <c r="AF63" s="156">
        <f t="shared" si="2"/>
        <v>14.000000000000018</v>
      </c>
      <c r="AG63" s="154">
        <f t="shared" si="2"/>
        <v>14.000000000000018</v>
      </c>
      <c r="AH63" s="155">
        <f t="shared" si="2"/>
        <v>14.000000000000018</v>
      </c>
      <c r="AI63" s="155">
        <f t="shared" si="2"/>
        <v>14.000000000000018</v>
      </c>
      <c r="AJ63" s="155">
        <f t="shared" si="2"/>
        <v>14.000000000000018</v>
      </c>
      <c r="AK63" s="155">
        <f t="shared" si="2"/>
        <v>14.000000000000018</v>
      </c>
      <c r="AL63" s="155">
        <f t="shared" si="2"/>
        <v>14.000000000000018</v>
      </c>
      <c r="AM63" s="156">
        <f t="shared" si="2"/>
        <v>14.000000000000018</v>
      </c>
      <c r="AN63" s="154">
        <f t="shared" si="2"/>
        <v>14.000000000000018</v>
      </c>
      <c r="AO63" s="155">
        <f t="shared" si="2"/>
        <v>14.000000000000018</v>
      </c>
      <c r="AP63" s="155">
        <f t="shared" si="2"/>
        <v>14.000000000000018</v>
      </c>
      <c r="AQ63" s="155">
        <f t="shared" si="2"/>
        <v>14.000000000000018</v>
      </c>
      <c r="AR63" s="155">
        <f t="shared" si="2"/>
        <v>14.000000000000018</v>
      </c>
      <c r="AS63" s="155">
        <f t="shared" si="2"/>
        <v>14.000000000000018</v>
      </c>
      <c r="AT63" s="156">
        <f t="shared" si="2"/>
        <v>14.000000000000018</v>
      </c>
      <c r="AU63" s="154" t="str">
        <f t="shared" si="2"/>
        <v/>
      </c>
      <c r="AV63" s="155" t="str">
        <f t="shared" si="2"/>
        <v/>
      </c>
      <c r="AW63" s="156" t="str">
        <f t="shared" si="2"/>
        <v/>
      </c>
      <c r="AX63" s="244">
        <f>IF(SUMIF($C$22:$C$60, "介護職員", AX22:AX60)=0,"",SUMIF($C$22:$C$60, "介護職員", AX22:AX60))</f>
        <v>448</v>
      </c>
      <c r="AY63" s="245"/>
      <c r="AZ63" s="246">
        <f>IF(AX63="","",IF($BB$3="計画",AX63/4,IF($BB$3="実績",AX63/(【記載例】通所介護!$BB$8/7),"")))</f>
        <v>112</v>
      </c>
      <c r="BA63" s="247"/>
      <c r="BB63" s="208"/>
      <c r="BC63" s="209"/>
      <c r="BD63" s="209"/>
      <c r="BE63" s="209"/>
      <c r="BF63" s="210"/>
    </row>
    <row r="64" spans="2:58" ht="20.25" customHeight="1" x14ac:dyDescent="0.4">
      <c r="B64" s="118"/>
      <c r="C64" s="34"/>
      <c r="D64" s="34"/>
      <c r="E64" s="34"/>
      <c r="F64" s="34"/>
      <c r="G64" s="34"/>
      <c r="H64" s="229" t="s">
        <v>154</v>
      </c>
      <c r="I64" s="229"/>
      <c r="J64" s="229"/>
      <c r="K64" s="229"/>
      <c r="L64" s="229"/>
      <c r="M64" s="229"/>
      <c r="N64" s="229"/>
      <c r="O64" s="229"/>
      <c r="P64" s="229"/>
      <c r="Q64" s="229"/>
      <c r="R64" s="230"/>
      <c r="S64" s="191">
        <v>20</v>
      </c>
      <c r="T64" s="192">
        <v>20</v>
      </c>
      <c r="U64" s="192">
        <v>20</v>
      </c>
      <c r="V64" s="192">
        <v>20</v>
      </c>
      <c r="W64" s="192">
        <v>20</v>
      </c>
      <c r="X64" s="192">
        <v>20</v>
      </c>
      <c r="Y64" s="193">
        <v>20</v>
      </c>
      <c r="Z64" s="191">
        <v>20</v>
      </c>
      <c r="AA64" s="192">
        <v>20</v>
      </c>
      <c r="AB64" s="192">
        <v>20</v>
      </c>
      <c r="AC64" s="192">
        <v>20</v>
      </c>
      <c r="AD64" s="192">
        <v>20</v>
      </c>
      <c r="AE64" s="192">
        <v>20</v>
      </c>
      <c r="AF64" s="193">
        <v>20</v>
      </c>
      <c r="AG64" s="191">
        <v>20</v>
      </c>
      <c r="AH64" s="192">
        <v>20</v>
      </c>
      <c r="AI64" s="192">
        <v>20</v>
      </c>
      <c r="AJ64" s="192">
        <v>20</v>
      </c>
      <c r="AK64" s="192">
        <v>20</v>
      </c>
      <c r="AL64" s="192">
        <v>20</v>
      </c>
      <c r="AM64" s="193">
        <v>20</v>
      </c>
      <c r="AN64" s="191">
        <v>20</v>
      </c>
      <c r="AO64" s="192">
        <v>20</v>
      </c>
      <c r="AP64" s="192">
        <v>20</v>
      </c>
      <c r="AQ64" s="192">
        <v>20</v>
      </c>
      <c r="AR64" s="192">
        <v>20</v>
      </c>
      <c r="AS64" s="192">
        <v>20</v>
      </c>
      <c r="AT64" s="193">
        <v>20</v>
      </c>
      <c r="AU64" s="191"/>
      <c r="AV64" s="192"/>
      <c r="AW64" s="193"/>
      <c r="AX64" s="248"/>
      <c r="AY64" s="249"/>
      <c r="AZ64" s="249"/>
      <c r="BA64" s="250"/>
      <c r="BB64" s="208"/>
      <c r="BC64" s="209"/>
      <c r="BD64" s="209"/>
      <c r="BE64" s="209"/>
      <c r="BF64" s="210"/>
    </row>
    <row r="65" spans="1:73" ht="20.25" customHeight="1" x14ac:dyDescent="0.4">
      <c r="B65" s="118"/>
      <c r="C65" s="34"/>
      <c r="D65" s="34"/>
      <c r="E65" s="34"/>
      <c r="F65" s="34"/>
      <c r="G65" s="34"/>
      <c r="H65" s="229" t="s">
        <v>199</v>
      </c>
      <c r="I65" s="229"/>
      <c r="J65" s="229"/>
      <c r="K65" s="229"/>
      <c r="L65" s="229"/>
      <c r="M65" s="229"/>
      <c r="N65" s="229"/>
      <c r="O65" s="229"/>
      <c r="P65" s="229"/>
      <c r="Q65" s="229"/>
      <c r="R65" s="230"/>
      <c r="S65" s="191">
        <v>7</v>
      </c>
      <c r="T65" s="192">
        <v>7</v>
      </c>
      <c r="U65" s="192">
        <v>7</v>
      </c>
      <c r="V65" s="192">
        <v>7</v>
      </c>
      <c r="W65" s="192">
        <v>7</v>
      </c>
      <c r="X65" s="192">
        <v>7</v>
      </c>
      <c r="Y65" s="193">
        <v>7</v>
      </c>
      <c r="Z65" s="191">
        <v>7</v>
      </c>
      <c r="AA65" s="192">
        <v>7</v>
      </c>
      <c r="AB65" s="192">
        <v>7</v>
      </c>
      <c r="AC65" s="192">
        <v>7</v>
      </c>
      <c r="AD65" s="192">
        <v>7</v>
      </c>
      <c r="AE65" s="192">
        <v>7</v>
      </c>
      <c r="AF65" s="193">
        <v>7</v>
      </c>
      <c r="AG65" s="191">
        <v>7</v>
      </c>
      <c r="AH65" s="192">
        <v>7</v>
      </c>
      <c r="AI65" s="192">
        <v>7</v>
      </c>
      <c r="AJ65" s="192">
        <v>7</v>
      </c>
      <c r="AK65" s="192">
        <v>7</v>
      </c>
      <c r="AL65" s="192">
        <v>7</v>
      </c>
      <c r="AM65" s="193">
        <v>7</v>
      </c>
      <c r="AN65" s="191">
        <v>7</v>
      </c>
      <c r="AO65" s="192">
        <v>7</v>
      </c>
      <c r="AP65" s="192">
        <v>7</v>
      </c>
      <c r="AQ65" s="192">
        <v>7</v>
      </c>
      <c r="AR65" s="192">
        <v>7</v>
      </c>
      <c r="AS65" s="192">
        <v>7</v>
      </c>
      <c r="AT65" s="193">
        <v>7</v>
      </c>
      <c r="AU65" s="191"/>
      <c r="AV65" s="192"/>
      <c r="AW65" s="193"/>
      <c r="AX65" s="251"/>
      <c r="AY65" s="252"/>
      <c r="AZ65" s="252"/>
      <c r="BA65" s="253"/>
      <c r="BB65" s="208"/>
      <c r="BC65" s="209"/>
      <c r="BD65" s="209"/>
      <c r="BE65" s="209"/>
      <c r="BF65" s="210"/>
    </row>
    <row r="66" spans="1:73" ht="20.25" customHeight="1" x14ac:dyDescent="0.4">
      <c r="B66" s="118"/>
      <c r="C66" s="34"/>
      <c r="D66" s="34"/>
      <c r="E66" s="34"/>
      <c r="F66" s="34"/>
      <c r="G66" s="34"/>
      <c r="H66" s="229" t="s">
        <v>215</v>
      </c>
      <c r="I66" s="229"/>
      <c r="J66" s="229"/>
      <c r="K66" s="229"/>
      <c r="L66" s="229"/>
      <c r="M66" s="229"/>
      <c r="N66" s="229"/>
      <c r="O66" s="229"/>
      <c r="P66" s="229"/>
      <c r="Q66" s="229"/>
      <c r="R66" s="230"/>
      <c r="S66" s="157">
        <f>IF(S65&lt;&gt;"",IF(S64&gt;15,((S64-15)/5+1)*S65,S65),"")</f>
        <v>14</v>
      </c>
      <c r="T66" s="158">
        <f t="shared" ref="T66:AW66" si="3">IF(T65&lt;&gt;"",IF(T64&gt;15,((T64-15)/5+1)*T65,T65),"")</f>
        <v>14</v>
      </c>
      <c r="U66" s="158">
        <f t="shared" si="3"/>
        <v>14</v>
      </c>
      <c r="V66" s="158">
        <f t="shared" si="3"/>
        <v>14</v>
      </c>
      <c r="W66" s="158">
        <f t="shared" si="3"/>
        <v>14</v>
      </c>
      <c r="X66" s="158">
        <f t="shared" si="3"/>
        <v>14</v>
      </c>
      <c r="Y66" s="159">
        <f t="shared" si="3"/>
        <v>14</v>
      </c>
      <c r="Z66" s="157">
        <f t="shared" si="3"/>
        <v>14</v>
      </c>
      <c r="AA66" s="158">
        <f t="shared" si="3"/>
        <v>14</v>
      </c>
      <c r="AB66" s="158">
        <f t="shared" si="3"/>
        <v>14</v>
      </c>
      <c r="AC66" s="158">
        <f t="shared" si="3"/>
        <v>14</v>
      </c>
      <c r="AD66" s="158">
        <f t="shared" si="3"/>
        <v>14</v>
      </c>
      <c r="AE66" s="158">
        <f t="shared" si="3"/>
        <v>14</v>
      </c>
      <c r="AF66" s="159">
        <f t="shared" si="3"/>
        <v>14</v>
      </c>
      <c r="AG66" s="157">
        <f t="shared" si="3"/>
        <v>14</v>
      </c>
      <c r="AH66" s="158">
        <f t="shared" si="3"/>
        <v>14</v>
      </c>
      <c r="AI66" s="158">
        <f t="shared" si="3"/>
        <v>14</v>
      </c>
      <c r="AJ66" s="158">
        <f t="shared" si="3"/>
        <v>14</v>
      </c>
      <c r="AK66" s="158">
        <f t="shared" si="3"/>
        <v>14</v>
      </c>
      <c r="AL66" s="158">
        <f t="shared" si="3"/>
        <v>14</v>
      </c>
      <c r="AM66" s="159">
        <f t="shared" si="3"/>
        <v>14</v>
      </c>
      <c r="AN66" s="157">
        <f t="shared" si="3"/>
        <v>14</v>
      </c>
      <c r="AO66" s="158">
        <f t="shared" si="3"/>
        <v>14</v>
      </c>
      <c r="AP66" s="158">
        <f t="shared" si="3"/>
        <v>14</v>
      </c>
      <c r="AQ66" s="158">
        <f t="shared" si="3"/>
        <v>14</v>
      </c>
      <c r="AR66" s="158">
        <f t="shared" si="3"/>
        <v>14</v>
      </c>
      <c r="AS66" s="158">
        <f t="shared" si="3"/>
        <v>14</v>
      </c>
      <c r="AT66" s="159">
        <f t="shared" si="3"/>
        <v>14</v>
      </c>
      <c r="AU66" s="154" t="str">
        <f t="shared" si="3"/>
        <v/>
      </c>
      <c r="AV66" s="155" t="str">
        <f t="shared" si="3"/>
        <v/>
      </c>
      <c r="AW66" s="156" t="str">
        <f t="shared" si="3"/>
        <v/>
      </c>
      <c r="AX66" s="251"/>
      <c r="AY66" s="252"/>
      <c r="AZ66" s="252"/>
      <c r="BA66" s="253"/>
      <c r="BB66" s="208"/>
      <c r="BC66" s="209"/>
      <c r="BD66" s="209"/>
      <c r="BE66" s="209"/>
      <c r="BF66" s="210"/>
    </row>
    <row r="67" spans="1:73" ht="20.25" customHeight="1" thickBot="1" x14ac:dyDescent="0.45">
      <c r="B67" s="119"/>
      <c r="C67" s="115"/>
      <c r="D67" s="115"/>
      <c r="E67" s="115"/>
      <c r="F67" s="115"/>
      <c r="G67" s="115"/>
      <c r="H67" s="231" t="s">
        <v>216</v>
      </c>
      <c r="I67" s="231"/>
      <c r="J67" s="231"/>
      <c r="K67" s="231"/>
      <c r="L67" s="232"/>
      <c r="M67" s="232"/>
      <c r="N67" s="232"/>
      <c r="O67" s="232"/>
      <c r="P67" s="232"/>
      <c r="Q67" s="232"/>
      <c r="R67" s="233"/>
      <c r="S67" s="160" t="str">
        <f>IF(S66="","",IF(S63&gt;=S66,"○","×"))</f>
        <v>○</v>
      </c>
      <c r="T67" s="161" t="str">
        <f t="shared" ref="T67:Y67" si="4">IF(T66="","",IF(T63&gt;=T66,"○","×"))</f>
        <v>○</v>
      </c>
      <c r="U67" s="161" t="str">
        <f t="shared" si="4"/>
        <v>○</v>
      </c>
      <c r="V67" s="161" t="str">
        <f t="shared" si="4"/>
        <v>○</v>
      </c>
      <c r="W67" s="161" t="str">
        <f t="shared" si="4"/>
        <v>○</v>
      </c>
      <c r="X67" s="161" t="str">
        <f t="shared" si="4"/>
        <v>○</v>
      </c>
      <c r="Y67" s="162" t="str">
        <f t="shared" si="4"/>
        <v>○</v>
      </c>
      <c r="Z67" s="160" t="str">
        <f>IF(Z66="","",IF(Z63&gt;=Z66,"○","×"))</f>
        <v>○</v>
      </c>
      <c r="AA67" s="161" t="str">
        <f t="shared" ref="AA67" si="5">IF(AA66="","",IF(AA63&gt;=AA66,"○","×"))</f>
        <v>○</v>
      </c>
      <c r="AB67" s="161" t="str">
        <f t="shared" ref="AB67" si="6">IF(AB66="","",IF(AB63&gt;=AB66,"○","×"))</f>
        <v>○</v>
      </c>
      <c r="AC67" s="161" t="str">
        <f t="shared" ref="AC67" si="7">IF(AC66="","",IF(AC63&gt;=AC66,"○","×"))</f>
        <v>○</v>
      </c>
      <c r="AD67" s="161" t="str">
        <f t="shared" ref="AD67" si="8">IF(AD66="","",IF(AD63&gt;=AD66,"○","×"))</f>
        <v>○</v>
      </c>
      <c r="AE67" s="161" t="str">
        <f t="shared" ref="AE67" si="9">IF(AE66="","",IF(AE63&gt;=AE66,"○","×"))</f>
        <v>○</v>
      </c>
      <c r="AF67" s="162" t="str">
        <f t="shared" ref="AF67" si="10">IF(AF66="","",IF(AF63&gt;=AF66,"○","×"))</f>
        <v>○</v>
      </c>
      <c r="AG67" s="160" t="str">
        <f>IF(AG66="","",IF(AG63&gt;=AG66,"○","×"))</f>
        <v>○</v>
      </c>
      <c r="AH67" s="161" t="str">
        <f t="shared" ref="AH67" si="11">IF(AH66="","",IF(AH63&gt;=AH66,"○","×"))</f>
        <v>○</v>
      </c>
      <c r="AI67" s="161" t="str">
        <f t="shared" ref="AI67" si="12">IF(AI66="","",IF(AI63&gt;=AI66,"○","×"))</f>
        <v>○</v>
      </c>
      <c r="AJ67" s="161" t="str">
        <f t="shared" ref="AJ67" si="13">IF(AJ66="","",IF(AJ63&gt;=AJ66,"○","×"))</f>
        <v>○</v>
      </c>
      <c r="AK67" s="161" t="str">
        <f t="shared" ref="AK67" si="14">IF(AK66="","",IF(AK63&gt;=AK66,"○","×"))</f>
        <v>○</v>
      </c>
      <c r="AL67" s="161" t="str">
        <f t="shared" ref="AL67" si="15">IF(AL66="","",IF(AL63&gt;=AL66,"○","×"))</f>
        <v>○</v>
      </c>
      <c r="AM67" s="162" t="str">
        <f t="shared" ref="AM67" si="16">IF(AM66="","",IF(AM63&gt;=AM66,"○","×"))</f>
        <v>○</v>
      </c>
      <c r="AN67" s="160" t="str">
        <f>IF(AN66="","",IF(AN63&gt;=AN66,"○","×"))</f>
        <v>○</v>
      </c>
      <c r="AO67" s="161" t="str">
        <f t="shared" ref="AO67" si="17">IF(AO66="","",IF(AO63&gt;=AO66,"○","×"))</f>
        <v>○</v>
      </c>
      <c r="AP67" s="161" t="str">
        <f t="shared" ref="AP67" si="18">IF(AP66="","",IF(AP63&gt;=AP66,"○","×"))</f>
        <v>○</v>
      </c>
      <c r="AQ67" s="161" t="str">
        <f t="shared" ref="AQ67" si="19">IF(AQ66="","",IF(AQ63&gt;=AQ66,"○","×"))</f>
        <v>○</v>
      </c>
      <c r="AR67" s="161" t="str">
        <f t="shared" ref="AR67" si="20">IF(AR66="","",IF(AR63&gt;=AR66,"○","×"))</f>
        <v>○</v>
      </c>
      <c r="AS67" s="161" t="str">
        <f t="shared" ref="AS67" si="21">IF(AS66="","",IF(AS63&gt;=AS66,"○","×"))</f>
        <v>○</v>
      </c>
      <c r="AT67" s="162" t="str">
        <f t="shared" ref="AT67" si="22">IF(AT66="","",IF(AT63&gt;=AT66,"○","×"))</f>
        <v>○</v>
      </c>
      <c r="AU67" s="160" t="str">
        <f>IF(AU66="","",IF(AU63&gt;=AU66,"○","×"))</f>
        <v/>
      </c>
      <c r="AV67" s="161" t="str">
        <f t="shared" ref="AV67" si="23">IF(AV66="","",IF(AV63&gt;=AV66,"○","×"))</f>
        <v/>
      </c>
      <c r="AW67" s="162" t="str">
        <f t="shared" ref="AW67" si="24">IF(AW66="","",IF(AW63&gt;=AW66,"○","×"))</f>
        <v/>
      </c>
      <c r="AX67" s="251"/>
      <c r="AY67" s="252"/>
      <c r="AZ67" s="252"/>
      <c r="BA67" s="253"/>
      <c r="BB67" s="208"/>
      <c r="BC67" s="209"/>
      <c r="BD67" s="209"/>
      <c r="BE67" s="209"/>
      <c r="BF67" s="210"/>
    </row>
    <row r="68" spans="1:73" ht="18.75" customHeight="1" x14ac:dyDescent="0.4">
      <c r="B68" s="214" t="s">
        <v>155</v>
      </c>
      <c r="C68" s="215"/>
      <c r="D68" s="215"/>
      <c r="E68" s="215"/>
      <c r="F68" s="215"/>
      <c r="G68" s="215"/>
      <c r="H68" s="215"/>
      <c r="I68" s="215"/>
      <c r="J68" s="215"/>
      <c r="K68" s="216"/>
      <c r="L68" s="223" t="s">
        <v>74</v>
      </c>
      <c r="M68" s="223"/>
      <c r="N68" s="223"/>
      <c r="O68" s="223"/>
      <c r="P68" s="223"/>
      <c r="Q68" s="223"/>
      <c r="R68" s="224"/>
      <c r="S68" s="166">
        <f>IF($L68="","",IF(COUNTIFS($F$22:$F$60,$L68,S$22:S$60,"&gt;0")=0,"",COUNTIFS($F$22:$F$60,$L68,S$22:S$60,"&gt;0")))</f>
        <v>1</v>
      </c>
      <c r="T68" s="167">
        <f t="shared" ref="T68:AW72" si="25">IF($L68="","",IF(COUNTIFS($F$22:$F$60,$L68,T$22:T$60,"&gt;0")=0,"",COUNTIFS($F$22:$F$60,$L68,T$22:T$60,"&gt;0")))</f>
        <v>1</v>
      </c>
      <c r="U68" s="167">
        <f t="shared" si="25"/>
        <v>1</v>
      </c>
      <c r="V68" s="167">
        <f t="shared" si="25"/>
        <v>1</v>
      </c>
      <c r="W68" s="167">
        <f t="shared" si="25"/>
        <v>1</v>
      </c>
      <c r="X68" s="167">
        <f t="shared" si="25"/>
        <v>1</v>
      </c>
      <c r="Y68" s="168">
        <f t="shared" si="25"/>
        <v>1</v>
      </c>
      <c r="Z68" s="175">
        <f t="shared" si="25"/>
        <v>1</v>
      </c>
      <c r="AA68" s="167">
        <f t="shared" si="25"/>
        <v>1</v>
      </c>
      <c r="AB68" s="167">
        <f t="shared" si="25"/>
        <v>1</v>
      </c>
      <c r="AC68" s="167">
        <f t="shared" si="25"/>
        <v>1</v>
      </c>
      <c r="AD68" s="167">
        <f t="shared" si="25"/>
        <v>1</v>
      </c>
      <c r="AE68" s="167">
        <f t="shared" si="25"/>
        <v>1</v>
      </c>
      <c r="AF68" s="168">
        <f t="shared" si="25"/>
        <v>1</v>
      </c>
      <c r="AG68" s="167">
        <f t="shared" si="25"/>
        <v>1</v>
      </c>
      <c r="AH68" s="167">
        <f t="shared" si="25"/>
        <v>1</v>
      </c>
      <c r="AI68" s="167">
        <f t="shared" si="25"/>
        <v>1</v>
      </c>
      <c r="AJ68" s="167">
        <f t="shared" si="25"/>
        <v>1</v>
      </c>
      <c r="AK68" s="167">
        <f t="shared" si="25"/>
        <v>1</v>
      </c>
      <c r="AL68" s="167">
        <f t="shared" si="25"/>
        <v>1</v>
      </c>
      <c r="AM68" s="168">
        <f t="shared" si="25"/>
        <v>1</v>
      </c>
      <c r="AN68" s="167">
        <f t="shared" si="25"/>
        <v>1</v>
      </c>
      <c r="AO68" s="167">
        <f t="shared" si="25"/>
        <v>1</v>
      </c>
      <c r="AP68" s="167">
        <f t="shared" si="25"/>
        <v>1</v>
      </c>
      <c r="AQ68" s="167">
        <f t="shared" si="25"/>
        <v>1</v>
      </c>
      <c r="AR68" s="167">
        <f t="shared" si="25"/>
        <v>1</v>
      </c>
      <c r="AS68" s="167">
        <f t="shared" si="25"/>
        <v>1</v>
      </c>
      <c r="AT68" s="168">
        <f t="shared" si="25"/>
        <v>1</v>
      </c>
      <c r="AU68" s="167" t="str">
        <f t="shared" si="25"/>
        <v/>
      </c>
      <c r="AV68" s="167" t="str">
        <f t="shared" si="25"/>
        <v/>
      </c>
      <c r="AW68" s="168" t="str">
        <f t="shared" si="25"/>
        <v/>
      </c>
      <c r="AX68" s="251"/>
      <c r="AY68" s="252"/>
      <c r="AZ68" s="252"/>
      <c r="BA68" s="253"/>
      <c r="BB68" s="208"/>
      <c r="BC68" s="209"/>
      <c r="BD68" s="209"/>
      <c r="BE68" s="209"/>
      <c r="BF68" s="210"/>
    </row>
    <row r="69" spans="1:73" ht="18.75" customHeight="1" x14ac:dyDescent="0.4">
      <c r="B69" s="217"/>
      <c r="C69" s="218"/>
      <c r="D69" s="218"/>
      <c r="E69" s="218"/>
      <c r="F69" s="218"/>
      <c r="G69" s="218"/>
      <c r="H69" s="218"/>
      <c r="I69" s="218"/>
      <c r="J69" s="218"/>
      <c r="K69" s="219"/>
      <c r="L69" s="225" t="s">
        <v>5</v>
      </c>
      <c r="M69" s="225"/>
      <c r="N69" s="225"/>
      <c r="O69" s="225"/>
      <c r="P69" s="225"/>
      <c r="Q69" s="225"/>
      <c r="R69" s="226"/>
      <c r="S69" s="169">
        <f t="shared" ref="S69:AH72" si="26">IF($L69="","",IF(COUNTIFS($F$22:$F$60,$L69,S$22:S$60,"&gt;0")=0,"",COUNTIFS($F$22:$F$60,$L69,S$22:S$60,"&gt;0")))</f>
        <v>1</v>
      </c>
      <c r="T69" s="170">
        <f>IF($L69="","",IF(COUNTIFS($F$22:$F$60,$L69,T$22:T$60,"&gt;0")=0,"",COUNTIFS($F$22:$F$60,$L69,T$22:T$60,"&gt;0")))</f>
        <v>1</v>
      </c>
      <c r="U69" s="170">
        <f t="shared" si="26"/>
        <v>1</v>
      </c>
      <c r="V69" s="170">
        <f t="shared" si="26"/>
        <v>1</v>
      </c>
      <c r="W69" s="170">
        <f t="shared" si="26"/>
        <v>1</v>
      </c>
      <c r="X69" s="170">
        <f t="shared" si="26"/>
        <v>1</v>
      </c>
      <c r="Y69" s="171">
        <f t="shared" si="26"/>
        <v>1</v>
      </c>
      <c r="Z69" s="176">
        <f t="shared" si="26"/>
        <v>1</v>
      </c>
      <c r="AA69" s="170">
        <f t="shared" si="26"/>
        <v>1</v>
      </c>
      <c r="AB69" s="170">
        <f t="shared" si="26"/>
        <v>1</v>
      </c>
      <c r="AC69" s="170">
        <f t="shared" si="26"/>
        <v>1</v>
      </c>
      <c r="AD69" s="170">
        <f t="shared" si="26"/>
        <v>1</v>
      </c>
      <c r="AE69" s="170">
        <f t="shared" si="26"/>
        <v>1</v>
      </c>
      <c r="AF69" s="171">
        <f t="shared" si="26"/>
        <v>1</v>
      </c>
      <c r="AG69" s="170">
        <f t="shared" si="26"/>
        <v>1</v>
      </c>
      <c r="AH69" s="170">
        <f t="shared" si="26"/>
        <v>1</v>
      </c>
      <c r="AI69" s="170">
        <f t="shared" si="25"/>
        <v>1</v>
      </c>
      <c r="AJ69" s="170">
        <f t="shared" si="25"/>
        <v>1</v>
      </c>
      <c r="AK69" s="170">
        <f t="shared" si="25"/>
        <v>1</v>
      </c>
      <c r="AL69" s="170">
        <f t="shared" si="25"/>
        <v>1</v>
      </c>
      <c r="AM69" s="171">
        <f t="shared" si="25"/>
        <v>1</v>
      </c>
      <c r="AN69" s="170">
        <f t="shared" si="25"/>
        <v>1</v>
      </c>
      <c r="AO69" s="170">
        <f t="shared" si="25"/>
        <v>1</v>
      </c>
      <c r="AP69" s="170">
        <f t="shared" si="25"/>
        <v>1</v>
      </c>
      <c r="AQ69" s="170">
        <f t="shared" si="25"/>
        <v>1</v>
      </c>
      <c r="AR69" s="170">
        <f t="shared" si="25"/>
        <v>1</v>
      </c>
      <c r="AS69" s="170">
        <f t="shared" si="25"/>
        <v>1</v>
      </c>
      <c r="AT69" s="171">
        <f t="shared" si="25"/>
        <v>1</v>
      </c>
      <c r="AU69" s="170" t="str">
        <f t="shared" si="25"/>
        <v/>
      </c>
      <c r="AV69" s="170" t="str">
        <f t="shared" si="25"/>
        <v/>
      </c>
      <c r="AW69" s="171" t="str">
        <f t="shared" si="25"/>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76</v>
      </c>
      <c r="M70" s="225"/>
      <c r="N70" s="225"/>
      <c r="O70" s="225"/>
      <c r="P70" s="225"/>
      <c r="Q70" s="225"/>
      <c r="R70" s="226"/>
      <c r="S70" s="169">
        <f t="shared" si="26"/>
        <v>2</v>
      </c>
      <c r="T70" s="170">
        <f t="shared" si="25"/>
        <v>2</v>
      </c>
      <c r="U70" s="170">
        <f t="shared" si="25"/>
        <v>2</v>
      </c>
      <c r="V70" s="170">
        <f t="shared" si="25"/>
        <v>2</v>
      </c>
      <c r="W70" s="170">
        <f t="shared" si="25"/>
        <v>2</v>
      </c>
      <c r="X70" s="170">
        <f>IF($L70="","",IF(COUNTIFS($F$22:$F$60,$L70,X$22:X$60,"&gt;0")=0,"",COUNTIFS($F$22:$F$60,$L70,X$22:X$60,"&gt;0")))</f>
        <v>2</v>
      </c>
      <c r="Y70" s="171">
        <f t="shared" si="25"/>
        <v>2</v>
      </c>
      <c r="Z70" s="176">
        <f t="shared" si="25"/>
        <v>2</v>
      </c>
      <c r="AA70" s="170">
        <f t="shared" si="25"/>
        <v>2</v>
      </c>
      <c r="AB70" s="170">
        <f t="shared" si="25"/>
        <v>2</v>
      </c>
      <c r="AC70" s="170">
        <f t="shared" si="25"/>
        <v>2</v>
      </c>
      <c r="AD70" s="170">
        <f t="shared" si="25"/>
        <v>2</v>
      </c>
      <c r="AE70" s="170">
        <f t="shared" si="25"/>
        <v>2</v>
      </c>
      <c r="AF70" s="171">
        <f t="shared" si="25"/>
        <v>2</v>
      </c>
      <c r="AG70" s="170">
        <f t="shared" si="25"/>
        <v>2</v>
      </c>
      <c r="AH70" s="170">
        <f t="shared" si="25"/>
        <v>2</v>
      </c>
      <c r="AI70" s="170">
        <f t="shared" si="25"/>
        <v>2</v>
      </c>
      <c r="AJ70" s="170">
        <f t="shared" si="25"/>
        <v>2</v>
      </c>
      <c r="AK70" s="170">
        <f t="shared" si="25"/>
        <v>2</v>
      </c>
      <c r="AL70" s="170">
        <f t="shared" si="25"/>
        <v>2</v>
      </c>
      <c r="AM70" s="171">
        <f t="shared" si="25"/>
        <v>2</v>
      </c>
      <c r="AN70" s="170">
        <f t="shared" si="25"/>
        <v>2</v>
      </c>
      <c r="AO70" s="170">
        <f t="shared" si="25"/>
        <v>2</v>
      </c>
      <c r="AP70" s="170">
        <f t="shared" si="25"/>
        <v>2</v>
      </c>
      <c r="AQ70" s="170">
        <f t="shared" si="25"/>
        <v>2</v>
      </c>
      <c r="AR70" s="170">
        <f t="shared" si="25"/>
        <v>2</v>
      </c>
      <c r="AS70" s="170">
        <f t="shared" si="25"/>
        <v>2</v>
      </c>
      <c r="AT70" s="171">
        <f t="shared" si="25"/>
        <v>2</v>
      </c>
      <c r="AU70" s="170" t="str">
        <f t="shared" si="25"/>
        <v/>
      </c>
      <c r="AV70" s="170" t="str">
        <f t="shared" si="25"/>
        <v/>
      </c>
      <c r="AW70" s="171" t="str">
        <f t="shared" si="25"/>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77</v>
      </c>
      <c r="M71" s="225"/>
      <c r="N71" s="225"/>
      <c r="O71" s="225"/>
      <c r="P71" s="225"/>
      <c r="Q71" s="225"/>
      <c r="R71" s="226"/>
      <c r="S71" s="169">
        <f t="shared" si="26"/>
        <v>1</v>
      </c>
      <c r="T71" s="170">
        <f t="shared" si="25"/>
        <v>1</v>
      </c>
      <c r="U71" s="170">
        <f t="shared" si="25"/>
        <v>1</v>
      </c>
      <c r="V71" s="170">
        <f t="shared" si="25"/>
        <v>1</v>
      </c>
      <c r="W71" s="170">
        <f t="shared" si="25"/>
        <v>1</v>
      </c>
      <c r="X71" s="170">
        <f t="shared" si="25"/>
        <v>1</v>
      </c>
      <c r="Y71" s="171">
        <f t="shared" si="25"/>
        <v>1</v>
      </c>
      <c r="Z71" s="176">
        <f t="shared" si="25"/>
        <v>1</v>
      </c>
      <c r="AA71" s="170">
        <f t="shared" si="25"/>
        <v>1</v>
      </c>
      <c r="AB71" s="170">
        <f t="shared" si="25"/>
        <v>1</v>
      </c>
      <c r="AC71" s="170">
        <f t="shared" si="25"/>
        <v>1</v>
      </c>
      <c r="AD71" s="170">
        <f t="shared" si="25"/>
        <v>1</v>
      </c>
      <c r="AE71" s="170">
        <f t="shared" si="25"/>
        <v>1</v>
      </c>
      <c r="AF71" s="171">
        <f t="shared" si="25"/>
        <v>1</v>
      </c>
      <c r="AG71" s="170">
        <f t="shared" si="25"/>
        <v>1</v>
      </c>
      <c r="AH71" s="170">
        <f t="shared" si="25"/>
        <v>1</v>
      </c>
      <c r="AI71" s="170">
        <f t="shared" si="25"/>
        <v>1</v>
      </c>
      <c r="AJ71" s="170">
        <f t="shared" si="25"/>
        <v>1</v>
      </c>
      <c r="AK71" s="170">
        <f t="shared" si="25"/>
        <v>1</v>
      </c>
      <c r="AL71" s="170">
        <f t="shared" si="25"/>
        <v>1</v>
      </c>
      <c r="AM71" s="171">
        <f t="shared" si="25"/>
        <v>1</v>
      </c>
      <c r="AN71" s="170">
        <f t="shared" si="25"/>
        <v>1</v>
      </c>
      <c r="AO71" s="170">
        <f t="shared" si="25"/>
        <v>1</v>
      </c>
      <c r="AP71" s="170">
        <f t="shared" si="25"/>
        <v>1</v>
      </c>
      <c r="AQ71" s="170">
        <f t="shared" si="25"/>
        <v>1</v>
      </c>
      <c r="AR71" s="170">
        <f t="shared" si="25"/>
        <v>1</v>
      </c>
      <c r="AS71" s="170">
        <f t="shared" si="25"/>
        <v>1</v>
      </c>
      <c r="AT71" s="171">
        <f t="shared" si="25"/>
        <v>1</v>
      </c>
      <c r="AU71" s="170" t="str">
        <f t="shared" si="25"/>
        <v/>
      </c>
      <c r="AV71" s="170" t="str">
        <f t="shared" si="25"/>
        <v/>
      </c>
      <c r="AW71" s="171" t="str">
        <f t="shared" si="25"/>
        <v/>
      </c>
      <c r="AX71" s="251"/>
      <c r="AY71" s="252"/>
      <c r="AZ71" s="252"/>
      <c r="BA71" s="253"/>
      <c r="BB71" s="208"/>
      <c r="BC71" s="209"/>
      <c r="BD71" s="209"/>
      <c r="BE71" s="209"/>
      <c r="BF71" s="210"/>
    </row>
    <row r="72" spans="1:73" ht="18.75" customHeight="1" thickBot="1" x14ac:dyDescent="0.45">
      <c r="B72" s="220"/>
      <c r="C72" s="221"/>
      <c r="D72" s="221"/>
      <c r="E72" s="221"/>
      <c r="F72" s="221"/>
      <c r="G72" s="221"/>
      <c r="H72" s="221"/>
      <c r="I72" s="221"/>
      <c r="J72" s="221"/>
      <c r="K72" s="222"/>
      <c r="L72" s="227"/>
      <c r="M72" s="227"/>
      <c r="N72" s="227"/>
      <c r="O72" s="227"/>
      <c r="P72" s="227"/>
      <c r="Q72" s="227"/>
      <c r="R72" s="228"/>
      <c r="S72" s="172" t="str">
        <f t="shared" si="26"/>
        <v/>
      </c>
      <c r="T72" s="173" t="str">
        <f t="shared" si="25"/>
        <v/>
      </c>
      <c r="U72" s="173" t="str">
        <f t="shared" si="25"/>
        <v/>
      </c>
      <c r="V72" s="173" t="str">
        <f t="shared" si="25"/>
        <v/>
      </c>
      <c r="W72" s="173" t="str">
        <f t="shared" si="25"/>
        <v/>
      </c>
      <c r="X72" s="173" t="str">
        <f t="shared" si="25"/>
        <v/>
      </c>
      <c r="Y72" s="174" t="str">
        <f t="shared" si="25"/>
        <v/>
      </c>
      <c r="Z72" s="177" t="str">
        <f t="shared" si="25"/>
        <v/>
      </c>
      <c r="AA72" s="173" t="str">
        <f t="shared" si="25"/>
        <v/>
      </c>
      <c r="AB72" s="173" t="str">
        <f t="shared" si="25"/>
        <v/>
      </c>
      <c r="AC72" s="173" t="str">
        <f t="shared" si="25"/>
        <v/>
      </c>
      <c r="AD72" s="173" t="str">
        <f t="shared" si="25"/>
        <v/>
      </c>
      <c r="AE72" s="173" t="str">
        <f t="shared" si="25"/>
        <v/>
      </c>
      <c r="AF72" s="174" t="str">
        <f t="shared" si="25"/>
        <v/>
      </c>
      <c r="AG72" s="173" t="str">
        <f t="shared" si="25"/>
        <v/>
      </c>
      <c r="AH72" s="173" t="str">
        <f t="shared" si="25"/>
        <v/>
      </c>
      <c r="AI72" s="173" t="str">
        <f t="shared" si="25"/>
        <v/>
      </c>
      <c r="AJ72" s="173" t="str">
        <f t="shared" si="25"/>
        <v/>
      </c>
      <c r="AK72" s="173" t="str">
        <f t="shared" si="25"/>
        <v/>
      </c>
      <c r="AL72" s="173" t="str">
        <f t="shared" si="25"/>
        <v/>
      </c>
      <c r="AM72" s="174" t="str">
        <f t="shared" si="25"/>
        <v/>
      </c>
      <c r="AN72" s="173" t="str">
        <f t="shared" si="25"/>
        <v/>
      </c>
      <c r="AO72" s="173" t="str">
        <f t="shared" si="25"/>
        <v/>
      </c>
      <c r="AP72" s="173" t="str">
        <f t="shared" si="25"/>
        <v/>
      </c>
      <c r="AQ72" s="173" t="str">
        <f t="shared" si="25"/>
        <v/>
      </c>
      <c r="AR72" s="173" t="str">
        <f t="shared" si="25"/>
        <v/>
      </c>
      <c r="AS72" s="173" t="str">
        <f t="shared" si="25"/>
        <v/>
      </c>
      <c r="AT72" s="174" t="str">
        <f t="shared" si="25"/>
        <v/>
      </c>
      <c r="AU72" s="173" t="str">
        <f t="shared" si="25"/>
        <v/>
      </c>
      <c r="AV72" s="173" t="str">
        <f t="shared" si="25"/>
        <v/>
      </c>
      <c r="AW72" s="174" t="str">
        <f t="shared" si="25"/>
        <v/>
      </c>
      <c r="AX72" s="254"/>
      <c r="AY72" s="255"/>
      <c r="AZ72" s="255"/>
      <c r="BA72" s="256"/>
      <c r="BB72" s="211"/>
      <c r="BC72" s="212"/>
      <c r="BD72" s="212"/>
      <c r="BE72" s="212"/>
      <c r="BF72" s="213"/>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3:R63"/>
    <mergeCell ref="AX63:AY63"/>
    <mergeCell ref="AZ63:BA63"/>
    <mergeCell ref="H64:R64"/>
    <mergeCell ref="AX64:BA72"/>
    <mergeCell ref="BB62:BF72"/>
    <mergeCell ref="B68:K72"/>
    <mergeCell ref="L68:R68"/>
    <mergeCell ref="L69:R69"/>
    <mergeCell ref="L70:R70"/>
    <mergeCell ref="L71:R71"/>
    <mergeCell ref="L72:R72"/>
    <mergeCell ref="H65:R65"/>
    <mergeCell ref="H66:R66"/>
    <mergeCell ref="H67:R67"/>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O29" sqref="O2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0.375</v>
      </c>
      <c r="F8" s="120" t="s">
        <v>2</v>
      </c>
      <c r="G8" s="199">
        <v>0.75</v>
      </c>
      <c r="H8" s="202" t="s">
        <v>95</v>
      </c>
      <c r="I8" s="199">
        <v>4.1666666666666664E-2</v>
      </c>
      <c r="J8" s="202" t="s">
        <v>21</v>
      </c>
      <c r="K8" s="142">
        <f>(G8-E8-I8)*24</f>
        <v>8</v>
      </c>
      <c r="M8" s="199">
        <v>0.39583333333333298</v>
      </c>
      <c r="N8" s="45" t="s">
        <v>2</v>
      </c>
      <c r="O8" s="199">
        <v>0.6875</v>
      </c>
      <c r="Q8" s="196">
        <f>IF(E8&lt;M8,M8,E8)</f>
        <v>0.39583333333333298</v>
      </c>
      <c r="R8" s="45" t="s">
        <v>2</v>
      </c>
      <c r="S8" s="196">
        <f>IF(G8&gt;O8,O8,G8)</f>
        <v>0.6875</v>
      </c>
      <c r="U8" s="197">
        <f>(S8-Q8)*24</f>
        <v>7.0000000000000089</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81"/>
  <sheetViews>
    <sheetView showGridLines="0" view="pageBreakPreview" zoomScale="70" zoomScaleNormal="70" zoomScaleSheetLayoutView="70" workbookViewId="0">
      <selection activeCell="W81" sqref="W8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406" t="s">
        <v>127</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80</v>
      </c>
      <c r="Z2" s="408">
        <v>2</v>
      </c>
      <c r="AA2" s="408"/>
      <c r="AB2" s="39" t="s">
        <v>81</v>
      </c>
      <c r="AC2" s="409">
        <f>IF(Z2=0,"",YEAR(DATE(2018+Z2,1,1)))</f>
        <v>2020</v>
      </c>
      <c r="AD2" s="409"/>
      <c r="AE2" s="40" t="s">
        <v>82</v>
      </c>
      <c r="AF2" s="40" t="s">
        <v>1</v>
      </c>
      <c r="AG2" s="408">
        <v>7</v>
      </c>
      <c r="AH2" s="408"/>
      <c r="AI2" s="40" t="s">
        <v>56</v>
      </c>
      <c r="AM2" s="8"/>
      <c r="AN2" s="7"/>
      <c r="AO2" s="7" t="s">
        <v>83</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139</v>
      </c>
      <c r="BB3" s="411" t="s">
        <v>214</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140</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v>0.39583333333333331</v>
      </c>
      <c r="M8" s="359"/>
      <c r="N8" s="360"/>
      <c r="O8" s="85" t="s">
        <v>2</v>
      </c>
      <c r="P8" s="358">
        <v>0.6875</v>
      </c>
      <c r="Q8" s="359"/>
      <c r="R8" s="360"/>
      <c r="S8" s="84" t="s">
        <v>24</v>
      </c>
      <c r="T8" s="361">
        <f>(P8-L8)*24</f>
        <v>7</v>
      </c>
      <c r="U8" s="362"/>
      <c r="V8" s="83" t="s">
        <v>25</v>
      </c>
      <c r="Z8" s="85"/>
      <c r="AA8" s="104"/>
      <c r="AB8" s="83"/>
      <c r="AC8" s="85"/>
      <c r="AD8" s="85"/>
      <c r="AE8" s="85"/>
      <c r="AF8" s="28"/>
      <c r="AG8" s="90"/>
      <c r="AH8" s="90"/>
      <c r="AI8" s="90"/>
      <c r="AJ8" s="88"/>
      <c r="AK8" s="84"/>
      <c r="AL8" s="104"/>
      <c r="AM8" s="104"/>
      <c r="AN8" s="83"/>
      <c r="AO8" s="102"/>
      <c r="AP8" s="102"/>
      <c r="AQ8" s="102"/>
      <c r="AR8" s="87" t="s">
        <v>142</v>
      </c>
      <c r="AS8" s="87"/>
      <c r="AT8" s="16"/>
      <c r="AU8" s="398">
        <v>20</v>
      </c>
      <c r="AV8" s="400"/>
      <c r="AW8" s="100" t="s">
        <v>135</v>
      </c>
      <c r="AX8" s="16"/>
      <c r="AY8" s="16" t="s">
        <v>78</v>
      </c>
      <c r="AZ8" s="16"/>
      <c r="BA8" s="16"/>
      <c r="BB8" s="404">
        <f>DAY(EOMONTH(DATE(AC2,AG2,1),0))</f>
        <v>31</v>
      </c>
      <c r="BC8" s="405"/>
      <c r="BD8" s="16" t="s">
        <v>79</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20" t="s">
        <v>137</v>
      </c>
      <c r="C12" s="421"/>
      <c r="D12" s="421"/>
      <c r="E12" s="421"/>
      <c r="F12" s="421"/>
      <c r="G12" s="421"/>
      <c r="H12" s="421"/>
      <c r="I12" s="421"/>
      <c r="J12" s="421"/>
      <c r="K12" s="421"/>
      <c r="L12" s="421"/>
      <c r="M12" s="421"/>
      <c r="N12" s="421"/>
      <c r="O12" s="421"/>
      <c r="P12" s="421"/>
      <c r="Q12" s="421"/>
      <c r="R12" s="421"/>
      <c r="S12" s="421"/>
      <c r="T12" s="421"/>
      <c r="U12" s="421"/>
      <c r="V12" s="422"/>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423"/>
      <c r="C13" s="424"/>
      <c r="D13" s="424"/>
      <c r="E13" s="424"/>
      <c r="F13" s="424"/>
      <c r="G13" s="424"/>
      <c r="H13" s="424"/>
      <c r="I13" s="424"/>
      <c r="J13" s="424"/>
      <c r="K13" s="424"/>
      <c r="L13" s="424"/>
      <c r="M13" s="424"/>
      <c r="N13" s="424"/>
      <c r="O13" s="424"/>
      <c r="P13" s="424"/>
      <c r="Q13" s="424"/>
      <c r="R13" s="424"/>
      <c r="S13" s="424"/>
      <c r="T13" s="424"/>
      <c r="U13" s="424"/>
      <c r="V13" s="425"/>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426" t="s">
        <v>138</v>
      </c>
      <c r="C14" s="427"/>
      <c r="D14" s="427"/>
      <c r="E14" s="427"/>
      <c r="F14" s="427"/>
      <c r="G14" s="427"/>
      <c r="H14" s="427"/>
      <c r="I14" s="427"/>
      <c r="J14" s="427"/>
      <c r="K14" s="427"/>
      <c r="L14" s="427"/>
      <c r="M14" s="427"/>
      <c r="N14" s="427"/>
      <c r="O14" s="427"/>
      <c r="P14" s="427"/>
      <c r="Q14" s="427"/>
      <c r="R14" s="427"/>
      <c r="S14" s="427"/>
      <c r="T14" s="427"/>
      <c r="U14" s="427"/>
      <c r="V14" s="428"/>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358"/>
      <c r="AV14" s="359"/>
      <c r="AW14" s="360"/>
      <c r="AX14" s="85" t="s">
        <v>2</v>
      </c>
      <c r="AY14" s="358"/>
      <c r="AZ14" s="359"/>
      <c r="BA14" s="360"/>
      <c r="BB14" s="84" t="s">
        <v>24</v>
      </c>
      <c r="BC14" s="361">
        <f>(AY14-AU14)*24</f>
        <v>0</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124</v>
      </c>
      <c r="C17" s="214" t="s">
        <v>145</v>
      </c>
      <c r="D17" s="215"/>
      <c r="E17" s="366"/>
      <c r="F17" s="37"/>
      <c r="G17" s="369" t="s">
        <v>146</v>
      </c>
      <c r="H17" s="372" t="s">
        <v>147</v>
      </c>
      <c r="I17" s="215"/>
      <c r="J17" s="215"/>
      <c r="K17" s="366"/>
      <c r="L17" s="372" t="s">
        <v>148</v>
      </c>
      <c r="M17" s="215"/>
      <c r="N17" s="215"/>
      <c r="O17" s="216"/>
      <c r="P17" s="214"/>
      <c r="Q17" s="215"/>
      <c r="R17" s="216"/>
      <c r="S17" s="375" t="s">
        <v>149</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150</v>
      </c>
      <c r="BA17" s="385"/>
      <c r="BB17" s="214" t="s">
        <v>151</v>
      </c>
      <c r="BC17" s="215"/>
      <c r="BD17" s="215"/>
      <c r="BE17" s="215"/>
      <c r="BF17" s="216"/>
    </row>
    <row r="18" spans="2:58" ht="20.25" customHeight="1" x14ac:dyDescent="0.4">
      <c r="B18" s="364"/>
      <c r="C18" s="217"/>
      <c r="D18" s="218"/>
      <c r="E18" s="367"/>
      <c r="F18" s="38"/>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38"/>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38"/>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35"/>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c r="H22" s="343"/>
      <c r="I22" s="344"/>
      <c r="J22" s="344"/>
      <c r="K22" s="345"/>
      <c r="L22" s="346"/>
      <c r="M22" s="347"/>
      <c r="N22" s="347"/>
      <c r="O22" s="348"/>
      <c r="P22" s="349" t="s">
        <v>50</v>
      </c>
      <c r="Q22" s="350"/>
      <c r="R22" s="351"/>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32"/>
      <c r="AY22" s="333"/>
      <c r="AZ22" s="334"/>
      <c r="BA22" s="335"/>
      <c r="BB22" s="419"/>
      <c r="BC22" s="347"/>
      <c r="BD22" s="347"/>
      <c r="BE22" s="347"/>
      <c r="BF22" s="348"/>
    </row>
    <row r="23" spans="2:58" ht="20.25" customHeight="1" x14ac:dyDescent="0.4">
      <c r="B23" s="257"/>
      <c r="C23" s="328"/>
      <c r="D23" s="329"/>
      <c r="E23" s="330"/>
      <c r="F23" s="184"/>
      <c r="G23" s="263"/>
      <c r="H23" s="268"/>
      <c r="I23" s="266"/>
      <c r="J23" s="266"/>
      <c r="K23" s="267"/>
      <c r="L23" s="275"/>
      <c r="M23" s="276"/>
      <c r="N23" s="276"/>
      <c r="O23" s="277"/>
      <c r="P23" s="292" t="s">
        <v>15</v>
      </c>
      <c r="Q23" s="293"/>
      <c r="R23" s="294"/>
      <c r="S23" s="145" t="str">
        <f>IF(S22="","",VLOOKUP(S22,'シフト記号表（勤務時間帯)'!$C$5:$K$36,9,FALSE))</f>
        <v/>
      </c>
      <c r="T23" s="146" t="str">
        <f>IF(T22="","",VLOOKUP(T22,'シフト記号表（勤務時間帯)'!$C$5:$K$36,9,FALSE))</f>
        <v/>
      </c>
      <c r="U23" s="146" t="str">
        <f>IF(U22="","",VLOOKUP(U22,'シフト記号表（勤務時間帯)'!$C$5:$K$36,9,FALSE))</f>
        <v/>
      </c>
      <c r="V23" s="146" t="str">
        <f>IF(V22="","",VLOOKUP(V22,'シフト記号表（勤務時間帯)'!$C$5:$K$36,9,FALSE))</f>
        <v/>
      </c>
      <c r="W23" s="146" t="str">
        <f>IF(W22="","",VLOOKUP(W22,'シフト記号表（勤務時間帯)'!$C$5:$K$36,9,FALSE))</f>
        <v/>
      </c>
      <c r="X23" s="146" t="str">
        <f>IF(X22="","",VLOOKUP(X22,'シフト記号表（勤務時間帯)'!$C$5:$K$36,9,FALSE))</f>
        <v/>
      </c>
      <c r="Y23" s="147" t="str">
        <f>IF(Y22="","",VLOOKUP(Y22,'シフト記号表（勤務時間帯)'!$C$5:$K$36,9,FALSE))</f>
        <v/>
      </c>
      <c r="Z23" s="145" t="str">
        <f>IF(Z22="","",VLOOKUP(Z22,'シフト記号表（勤務時間帯)'!$C$5:$K$36,9,FALSE))</f>
        <v/>
      </c>
      <c r="AA23" s="146" t="str">
        <f>IF(AA22="","",VLOOKUP(AA22,'シフト記号表（勤務時間帯)'!$C$5:$K$36,9,FALSE))</f>
        <v/>
      </c>
      <c r="AB23" s="146" t="str">
        <f>IF(AB22="","",VLOOKUP(AB22,'シフト記号表（勤務時間帯)'!$C$5:$K$36,9,FALSE))</f>
        <v/>
      </c>
      <c r="AC23" s="146" t="str">
        <f>IF(AC22="","",VLOOKUP(AC22,'シフト記号表（勤務時間帯)'!$C$5:$K$36,9,FALSE))</f>
        <v/>
      </c>
      <c r="AD23" s="146" t="str">
        <f>IF(AD22="","",VLOOKUP(AD22,'シフト記号表（勤務時間帯)'!$C$5:$K$36,9,FALSE))</f>
        <v/>
      </c>
      <c r="AE23" s="146" t="str">
        <f>IF(AE22="","",VLOOKUP(AE22,'シフト記号表（勤務時間帯)'!$C$5:$K$36,9,FALSE))</f>
        <v/>
      </c>
      <c r="AF23" s="147" t="str">
        <f>IF(AF22="","",VLOOKUP(AF22,'シフト記号表（勤務時間帯)'!$C$5:$K$36,9,FALSE))</f>
        <v/>
      </c>
      <c r="AG23" s="145" t="str">
        <f>IF(AG22="","",VLOOKUP(AG22,'シフト記号表（勤務時間帯)'!$C$5:$K$36,9,FALSE))</f>
        <v/>
      </c>
      <c r="AH23" s="146" t="str">
        <f>IF(AH22="","",VLOOKUP(AH22,'シフト記号表（勤務時間帯)'!$C$5:$K$36,9,FALSE))</f>
        <v/>
      </c>
      <c r="AI23" s="146" t="str">
        <f>IF(AI22="","",VLOOKUP(AI22,'シフト記号表（勤務時間帯)'!$C$5:$K$36,9,FALSE))</f>
        <v/>
      </c>
      <c r="AJ23" s="146" t="str">
        <f>IF(AJ22="","",VLOOKUP(AJ22,'シフト記号表（勤務時間帯)'!$C$5:$K$36,9,FALSE))</f>
        <v/>
      </c>
      <c r="AK23" s="146" t="str">
        <f>IF(AK22="","",VLOOKUP(AK22,'シフト記号表（勤務時間帯)'!$C$5:$K$36,9,FALSE))</f>
        <v/>
      </c>
      <c r="AL23" s="146" t="str">
        <f>IF(AL22="","",VLOOKUP(AL22,'シフト記号表（勤務時間帯)'!$C$5:$K$36,9,FALSE))</f>
        <v/>
      </c>
      <c r="AM23" s="147" t="str">
        <f>IF(AM22="","",VLOOKUP(AM22,'シフト記号表（勤務時間帯)'!$C$5:$K$36,9,FALSE))</f>
        <v/>
      </c>
      <c r="AN23" s="145" t="str">
        <f>IF(AN22="","",VLOOKUP(AN22,'シフト記号表（勤務時間帯)'!$C$5:$K$36,9,FALSE))</f>
        <v/>
      </c>
      <c r="AO23" s="146" t="str">
        <f>IF(AO22="","",VLOOKUP(AO22,'シフト記号表（勤務時間帯)'!$C$5:$K$36,9,FALSE))</f>
        <v/>
      </c>
      <c r="AP23" s="146" t="str">
        <f>IF(AP22="","",VLOOKUP(AP22,'シフト記号表（勤務時間帯)'!$C$5:$K$36,9,FALSE))</f>
        <v/>
      </c>
      <c r="AQ23" s="146" t="str">
        <f>IF(AQ22="","",VLOOKUP(AQ22,'シフト記号表（勤務時間帯)'!$C$5:$K$36,9,FALSE))</f>
        <v/>
      </c>
      <c r="AR23" s="146" t="str">
        <f>IF(AR22="","",VLOOKUP(AR22,'シフト記号表（勤務時間帯)'!$C$5:$K$36,9,FALSE))</f>
        <v/>
      </c>
      <c r="AS23" s="146" t="str">
        <f>IF(AS22="","",VLOOKUP(AS22,'シフト記号表（勤務時間帯)'!$C$5:$K$36,9,FALSE))</f>
        <v/>
      </c>
      <c r="AT23" s="147" t="str">
        <f>IF(AT22="","",VLOOKUP(AT22,'シフト記号表（勤務時間帯)'!$C$5:$K$36,9,FALSE))</f>
        <v/>
      </c>
      <c r="AU23" s="145" t="str">
        <f>IF(AU22="","",VLOOKUP(AU22,'シフト記号表（勤務時間帯)'!$C$5:$K$36,9,FALSE))</f>
        <v/>
      </c>
      <c r="AV23" s="146" t="str">
        <f>IF(AV22="","",VLOOKUP(AV22,'シフト記号表（勤務時間帯)'!$C$5:$K$36,9,FALSE))</f>
        <v/>
      </c>
      <c r="AW23" s="147" t="str">
        <f>IF(AW22="","",VLOOKUP(AW22,'シフト記号表（勤務時間帯)'!$C$5:$K$36,9,FALSE))</f>
        <v/>
      </c>
      <c r="AX23" s="295">
        <f>IF($BB$3="計画",SUM(S23:AT23),IF($BB$3="実績",SUM(S23:AW23),""))</f>
        <v>0</v>
      </c>
      <c r="AY23" s="296"/>
      <c r="AZ23" s="297">
        <f>IF($BB$3="計画",AX23/4,IF($BB$3="実績",通所介護!AX23/(通所介護!$BB$8/7),""))</f>
        <v>0</v>
      </c>
      <c r="BA23" s="298"/>
      <c r="BB23" s="285"/>
      <c r="BC23" s="276"/>
      <c r="BD23" s="276"/>
      <c r="BE23" s="276"/>
      <c r="BF23" s="277"/>
    </row>
    <row r="24" spans="2:58" ht="20.25" customHeight="1" x14ac:dyDescent="0.4">
      <c r="B24" s="257"/>
      <c r="C24" s="299"/>
      <c r="D24" s="300"/>
      <c r="E24" s="301"/>
      <c r="F24" s="185">
        <f>C23</f>
        <v>0</v>
      </c>
      <c r="G24" s="263"/>
      <c r="H24" s="268"/>
      <c r="I24" s="266"/>
      <c r="J24" s="266"/>
      <c r="K24" s="267"/>
      <c r="L24" s="275"/>
      <c r="M24" s="276"/>
      <c r="N24" s="276"/>
      <c r="O24" s="277"/>
      <c r="P24" s="302" t="s">
        <v>51</v>
      </c>
      <c r="Q24" s="303"/>
      <c r="R24" s="304"/>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05">
        <f>IF($BB$3="計画",SUM(S24:AT24),IF($BB$3="実績",SUM(S24:AW24),""))</f>
        <v>0</v>
      </c>
      <c r="AY24" s="306"/>
      <c r="AZ24" s="307">
        <f>IF($BB$3="計画",AX24/4,IF($BB$3="実績",通所介護!AX24/(通所介護!$BB$8/7),""))</f>
        <v>0</v>
      </c>
      <c r="BA24" s="308"/>
      <c r="BB24" s="286"/>
      <c r="BC24" s="287"/>
      <c r="BD24" s="287"/>
      <c r="BE24" s="287"/>
      <c r="BF24" s="288"/>
    </row>
    <row r="25" spans="2:58" ht="20.25" customHeight="1" x14ac:dyDescent="0.4">
      <c r="B25" s="257">
        <f>B22+1</f>
        <v>2</v>
      </c>
      <c r="C25" s="259"/>
      <c r="D25" s="260"/>
      <c r="E25" s="261"/>
      <c r="F25" s="186"/>
      <c r="G25" s="262"/>
      <c r="H25" s="265"/>
      <c r="I25" s="266"/>
      <c r="J25" s="266"/>
      <c r="K25" s="267"/>
      <c r="L25" s="272"/>
      <c r="M25" s="273"/>
      <c r="N25" s="273"/>
      <c r="O25" s="274"/>
      <c r="P25" s="281" t="s">
        <v>50</v>
      </c>
      <c r="Q25" s="282"/>
      <c r="R25" s="283"/>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09"/>
      <c r="AY25" s="310"/>
      <c r="AZ25" s="311"/>
      <c r="BA25" s="312"/>
      <c r="BB25" s="284"/>
      <c r="BC25" s="273"/>
      <c r="BD25" s="273"/>
      <c r="BE25" s="273"/>
      <c r="BF25" s="274"/>
    </row>
    <row r="26" spans="2:58" ht="20.25" customHeight="1" x14ac:dyDescent="0.4">
      <c r="B26" s="257"/>
      <c r="C26" s="328"/>
      <c r="D26" s="329"/>
      <c r="E26" s="330"/>
      <c r="F26" s="184"/>
      <c r="G26" s="263"/>
      <c r="H26" s="268"/>
      <c r="I26" s="266"/>
      <c r="J26" s="266"/>
      <c r="K26" s="267"/>
      <c r="L26" s="275"/>
      <c r="M26" s="276"/>
      <c r="N26" s="276"/>
      <c r="O26" s="277"/>
      <c r="P26" s="292" t="s">
        <v>15</v>
      </c>
      <c r="Q26" s="293"/>
      <c r="R26" s="294"/>
      <c r="S26" s="145" t="str">
        <f>IF(S25="","",VLOOKUP(S25,'シフト記号表（勤務時間帯)'!$C$5:$K$36,9,FALSE))</f>
        <v/>
      </c>
      <c r="T26" s="146" t="str">
        <f>IF(T25="","",VLOOKUP(T25,'シフト記号表（勤務時間帯)'!$C$5:$K$36,9,FALSE))</f>
        <v/>
      </c>
      <c r="U26" s="146" t="str">
        <f>IF(U25="","",VLOOKUP(U25,'シフト記号表（勤務時間帯)'!$C$5:$K$36,9,FALSE))</f>
        <v/>
      </c>
      <c r="V26" s="146" t="str">
        <f>IF(V25="","",VLOOKUP(V25,'シフト記号表（勤務時間帯)'!$C$5:$K$36,9,FALSE))</f>
        <v/>
      </c>
      <c r="W26" s="146" t="str">
        <f>IF(W25="","",VLOOKUP(W25,'シフト記号表（勤務時間帯)'!$C$5:$K$36,9,FALSE))</f>
        <v/>
      </c>
      <c r="X26" s="146" t="str">
        <f>IF(X25="","",VLOOKUP(X25,'シフト記号表（勤務時間帯)'!$C$5:$K$36,9,FALSE))</f>
        <v/>
      </c>
      <c r="Y26" s="147" t="str">
        <f>IF(Y25="","",VLOOKUP(Y25,'シフト記号表（勤務時間帯)'!$C$5:$K$36,9,FALSE))</f>
        <v/>
      </c>
      <c r="Z26" s="145" t="str">
        <f>IF(Z25="","",VLOOKUP(Z25,'シフト記号表（勤務時間帯)'!$C$5:$K$36,9,FALSE))</f>
        <v/>
      </c>
      <c r="AA26" s="146" t="str">
        <f>IF(AA25="","",VLOOKUP(AA25,'シフト記号表（勤務時間帯)'!$C$5:$K$36,9,FALSE))</f>
        <v/>
      </c>
      <c r="AB26" s="146" t="str">
        <f>IF(AB25="","",VLOOKUP(AB25,'シフト記号表（勤務時間帯)'!$C$5:$K$36,9,FALSE))</f>
        <v/>
      </c>
      <c r="AC26" s="146" t="str">
        <f>IF(AC25="","",VLOOKUP(AC25,'シフト記号表（勤務時間帯)'!$C$5:$K$36,9,FALSE))</f>
        <v/>
      </c>
      <c r="AD26" s="146" t="str">
        <f>IF(AD25="","",VLOOKUP(AD25,'シフト記号表（勤務時間帯)'!$C$5:$K$36,9,FALSE))</f>
        <v/>
      </c>
      <c r="AE26" s="146" t="str">
        <f>IF(AE25="","",VLOOKUP(AE25,'シフト記号表（勤務時間帯)'!$C$5:$K$36,9,FALSE))</f>
        <v/>
      </c>
      <c r="AF26" s="147" t="str">
        <f>IF(AF25="","",VLOOKUP(AF25,'シフト記号表（勤務時間帯)'!$C$5:$K$36,9,FALSE))</f>
        <v/>
      </c>
      <c r="AG26" s="145" t="str">
        <f>IF(AG25="","",VLOOKUP(AG25,'シフト記号表（勤務時間帯)'!$C$5:$K$36,9,FALSE))</f>
        <v/>
      </c>
      <c r="AH26" s="146" t="str">
        <f>IF(AH25="","",VLOOKUP(AH25,'シフト記号表（勤務時間帯)'!$C$5:$K$36,9,FALSE))</f>
        <v/>
      </c>
      <c r="AI26" s="146" t="str">
        <f>IF(AI25="","",VLOOKUP(AI25,'シフト記号表（勤務時間帯)'!$C$5:$K$36,9,FALSE))</f>
        <v/>
      </c>
      <c r="AJ26" s="146" t="str">
        <f>IF(AJ25="","",VLOOKUP(AJ25,'シフト記号表（勤務時間帯)'!$C$5:$K$36,9,FALSE))</f>
        <v/>
      </c>
      <c r="AK26" s="146" t="str">
        <f>IF(AK25="","",VLOOKUP(AK25,'シフト記号表（勤務時間帯)'!$C$5:$K$36,9,FALSE))</f>
        <v/>
      </c>
      <c r="AL26" s="146" t="str">
        <f>IF(AL25="","",VLOOKUP(AL25,'シフト記号表（勤務時間帯)'!$C$5:$K$36,9,FALSE))</f>
        <v/>
      </c>
      <c r="AM26" s="147" t="str">
        <f>IF(AM25="","",VLOOKUP(AM25,'シフト記号表（勤務時間帯)'!$C$5:$K$36,9,FALSE))</f>
        <v/>
      </c>
      <c r="AN26" s="145" t="str">
        <f>IF(AN25="","",VLOOKUP(AN25,'シフト記号表（勤務時間帯)'!$C$5:$K$36,9,FALSE))</f>
        <v/>
      </c>
      <c r="AO26" s="146" t="str">
        <f>IF(AO25="","",VLOOKUP(AO25,'シフト記号表（勤務時間帯)'!$C$5:$K$36,9,FALSE))</f>
        <v/>
      </c>
      <c r="AP26" s="146" t="str">
        <f>IF(AP25="","",VLOOKUP(AP25,'シフト記号表（勤務時間帯)'!$C$5:$K$36,9,FALSE))</f>
        <v/>
      </c>
      <c r="AQ26" s="146" t="str">
        <f>IF(AQ25="","",VLOOKUP(AQ25,'シフト記号表（勤務時間帯)'!$C$5:$K$36,9,FALSE))</f>
        <v/>
      </c>
      <c r="AR26" s="146" t="str">
        <f>IF(AR25="","",VLOOKUP(AR25,'シフト記号表（勤務時間帯)'!$C$5:$K$36,9,FALSE))</f>
        <v/>
      </c>
      <c r="AS26" s="146" t="str">
        <f>IF(AS25="","",VLOOKUP(AS25,'シフト記号表（勤務時間帯)'!$C$5:$K$36,9,FALSE))</f>
        <v/>
      </c>
      <c r="AT26" s="147" t="str">
        <f>IF(AT25="","",VLOOKUP(AT25,'シフト記号表（勤務時間帯)'!$C$5:$K$36,9,FALSE))</f>
        <v/>
      </c>
      <c r="AU26" s="145" t="str">
        <f>IF(AU25="","",VLOOKUP(AU25,'シフト記号表（勤務時間帯)'!$C$5:$K$36,9,FALSE))</f>
        <v/>
      </c>
      <c r="AV26" s="146" t="str">
        <f>IF(AV25="","",VLOOKUP(AV25,'シフト記号表（勤務時間帯)'!$C$5:$K$36,9,FALSE))</f>
        <v/>
      </c>
      <c r="AW26" s="147" t="str">
        <f>IF(AW25="","",VLOOKUP(AW25,'シフト記号表（勤務時間帯)'!$C$5:$K$36,9,FALSE))</f>
        <v/>
      </c>
      <c r="AX26" s="295">
        <f>IF($BB$3="計画",SUM(S26:AT26),IF($BB$3="実績",SUM(S26:AW26),""))</f>
        <v>0</v>
      </c>
      <c r="AY26" s="296"/>
      <c r="AZ26" s="297">
        <f>IF($BB$3="計画",AX26/4,IF($BB$3="実績",通所介護!AX26/(通所介護!$BB$8/7),""))</f>
        <v>0</v>
      </c>
      <c r="BA26" s="298"/>
      <c r="BB26" s="285"/>
      <c r="BC26" s="276"/>
      <c r="BD26" s="276"/>
      <c r="BE26" s="276"/>
      <c r="BF26" s="277"/>
    </row>
    <row r="27" spans="2:58" ht="20.25" customHeight="1" x14ac:dyDescent="0.4">
      <c r="B27" s="257"/>
      <c r="C27" s="299"/>
      <c r="D27" s="300"/>
      <c r="E27" s="301"/>
      <c r="F27" s="184">
        <f>C26</f>
        <v>0</v>
      </c>
      <c r="G27" s="317"/>
      <c r="H27" s="268"/>
      <c r="I27" s="266"/>
      <c r="J27" s="266"/>
      <c r="K27" s="267"/>
      <c r="L27" s="318"/>
      <c r="M27" s="287"/>
      <c r="N27" s="287"/>
      <c r="O27" s="288"/>
      <c r="P27" s="302" t="s">
        <v>51</v>
      </c>
      <c r="Q27" s="303"/>
      <c r="R27" s="304"/>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05">
        <f>IF($BB$3="計画",SUM(S27:AT27),IF($BB$3="実績",SUM(S27:AW27),""))</f>
        <v>0</v>
      </c>
      <c r="AY27" s="306"/>
      <c r="AZ27" s="307">
        <f>IF($BB$3="計画",AX27/4,IF($BB$3="実績",通所介護!AX27/(通所介護!$BB$8/7),""))</f>
        <v>0</v>
      </c>
      <c r="BA27" s="308"/>
      <c r="BB27" s="286"/>
      <c r="BC27" s="287"/>
      <c r="BD27" s="287"/>
      <c r="BE27" s="287"/>
      <c r="BF27" s="288"/>
    </row>
    <row r="28" spans="2:58" ht="20.25" customHeight="1" x14ac:dyDescent="0.4">
      <c r="B28" s="257">
        <f>B25+1</f>
        <v>3</v>
      </c>
      <c r="C28" s="259"/>
      <c r="D28" s="260"/>
      <c r="E28" s="261"/>
      <c r="F28" s="186"/>
      <c r="G28" s="262"/>
      <c r="H28" s="265"/>
      <c r="I28" s="266"/>
      <c r="J28" s="266"/>
      <c r="K28" s="267"/>
      <c r="L28" s="272"/>
      <c r="M28" s="273"/>
      <c r="N28" s="273"/>
      <c r="O28" s="274"/>
      <c r="P28" s="281" t="s">
        <v>50</v>
      </c>
      <c r="Q28" s="282"/>
      <c r="R28" s="283"/>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09"/>
      <c r="AY28" s="310"/>
      <c r="AZ28" s="311"/>
      <c r="BA28" s="312"/>
      <c r="BB28" s="284"/>
      <c r="BC28" s="273"/>
      <c r="BD28" s="273"/>
      <c r="BE28" s="273"/>
      <c r="BF28" s="274"/>
    </row>
    <row r="29" spans="2:58" ht="20.25" customHeight="1" x14ac:dyDescent="0.4">
      <c r="B29" s="257"/>
      <c r="C29" s="289"/>
      <c r="D29" s="290"/>
      <c r="E29" s="291"/>
      <c r="F29" s="184"/>
      <c r="G29" s="263"/>
      <c r="H29" s="268"/>
      <c r="I29" s="266"/>
      <c r="J29" s="266"/>
      <c r="K29" s="267"/>
      <c r="L29" s="275"/>
      <c r="M29" s="276"/>
      <c r="N29" s="276"/>
      <c r="O29" s="277"/>
      <c r="P29" s="292" t="s">
        <v>15</v>
      </c>
      <c r="Q29" s="293"/>
      <c r="R29" s="294"/>
      <c r="S29" s="145" t="str">
        <f>IF(S28="","",VLOOKUP(S28,'シフト記号表（勤務時間帯)'!$C$5:$K$36,9,FALSE))</f>
        <v/>
      </c>
      <c r="T29" s="146" t="str">
        <f>IF(T28="","",VLOOKUP(T28,'シフト記号表（勤務時間帯)'!$C$5:$K$36,9,FALSE))</f>
        <v/>
      </c>
      <c r="U29" s="146" t="str">
        <f>IF(U28="","",VLOOKUP(U28,'シフト記号表（勤務時間帯)'!$C$5:$K$36,9,FALSE))</f>
        <v/>
      </c>
      <c r="V29" s="146" t="str">
        <f>IF(V28="","",VLOOKUP(V28,'シフト記号表（勤務時間帯)'!$C$5:$K$36,9,FALSE))</f>
        <v/>
      </c>
      <c r="W29" s="146" t="str">
        <f>IF(W28="","",VLOOKUP(W28,'シフト記号表（勤務時間帯)'!$C$5:$K$36,9,FALSE))</f>
        <v/>
      </c>
      <c r="X29" s="146" t="str">
        <f>IF(X28="","",VLOOKUP(X28,'シフト記号表（勤務時間帯)'!$C$5:$K$36,9,FALSE))</f>
        <v/>
      </c>
      <c r="Y29" s="147" t="str">
        <f>IF(Y28="","",VLOOKUP(Y28,'シフト記号表（勤務時間帯)'!$C$5:$K$36,9,FALSE))</f>
        <v/>
      </c>
      <c r="Z29" s="145" t="str">
        <f>IF(Z28="","",VLOOKUP(Z28,'シフト記号表（勤務時間帯)'!$C$5:$K$36,9,FALSE))</f>
        <v/>
      </c>
      <c r="AA29" s="146" t="str">
        <f>IF(AA28="","",VLOOKUP(AA28,'シフト記号表（勤務時間帯)'!$C$5:$K$36,9,FALSE))</f>
        <v/>
      </c>
      <c r="AB29" s="146" t="str">
        <f>IF(AB28="","",VLOOKUP(AB28,'シフト記号表（勤務時間帯)'!$C$5:$K$36,9,FALSE))</f>
        <v/>
      </c>
      <c r="AC29" s="146" t="str">
        <f>IF(AC28="","",VLOOKUP(AC28,'シフト記号表（勤務時間帯)'!$C$5:$K$36,9,FALSE))</f>
        <v/>
      </c>
      <c r="AD29" s="146" t="str">
        <f>IF(AD28="","",VLOOKUP(AD28,'シフト記号表（勤務時間帯)'!$C$5:$K$36,9,FALSE))</f>
        <v/>
      </c>
      <c r="AE29" s="146" t="str">
        <f>IF(AE28="","",VLOOKUP(AE28,'シフト記号表（勤務時間帯)'!$C$5:$K$36,9,FALSE))</f>
        <v/>
      </c>
      <c r="AF29" s="147" t="str">
        <f>IF(AF28="","",VLOOKUP(AF28,'シフト記号表（勤務時間帯)'!$C$5:$K$36,9,FALSE))</f>
        <v/>
      </c>
      <c r="AG29" s="145" t="str">
        <f>IF(AG28="","",VLOOKUP(AG28,'シフト記号表（勤務時間帯)'!$C$5:$K$36,9,FALSE))</f>
        <v/>
      </c>
      <c r="AH29" s="146" t="str">
        <f>IF(AH28="","",VLOOKUP(AH28,'シフト記号表（勤務時間帯)'!$C$5:$K$36,9,FALSE))</f>
        <v/>
      </c>
      <c r="AI29" s="146" t="str">
        <f>IF(AI28="","",VLOOKUP(AI28,'シフト記号表（勤務時間帯)'!$C$5:$K$36,9,FALSE))</f>
        <v/>
      </c>
      <c r="AJ29" s="146" t="str">
        <f>IF(AJ28="","",VLOOKUP(AJ28,'シフト記号表（勤務時間帯)'!$C$5:$K$36,9,FALSE))</f>
        <v/>
      </c>
      <c r="AK29" s="146" t="str">
        <f>IF(AK28="","",VLOOKUP(AK28,'シフト記号表（勤務時間帯)'!$C$5:$K$36,9,FALSE))</f>
        <v/>
      </c>
      <c r="AL29" s="146" t="str">
        <f>IF(AL28="","",VLOOKUP(AL28,'シフト記号表（勤務時間帯)'!$C$5:$K$36,9,FALSE))</f>
        <v/>
      </c>
      <c r="AM29" s="147" t="str">
        <f>IF(AM28="","",VLOOKUP(AM28,'シフト記号表（勤務時間帯)'!$C$5:$K$36,9,FALSE))</f>
        <v/>
      </c>
      <c r="AN29" s="145" t="str">
        <f>IF(AN28="","",VLOOKUP(AN28,'シフト記号表（勤務時間帯)'!$C$5:$K$36,9,FALSE))</f>
        <v/>
      </c>
      <c r="AO29" s="146" t="str">
        <f>IF(AO28="","",VLOOKUP(AO28,'シフト記号表（勤務時間帯)'!$C$5:$K$36,9,FALSE))</f>
        <v/>
      </c>
      <c r="AP29" s="146" t="str">
        <f>IF(AP28="","",VLOOKUP(AP28,'シフト記号表（勤務時間帯)'!$C$5:$K$36,9,FALSE))</f>
        <v/>
      </c>
      <c r="AQ29" s="146" t="str">
        <f>IF(AQ28="","",VLOOKUP(AQ28,'シフト記号表（勤務時間帯)'!$C$5:$K$36,9,FALSE))</f>
        <v/>
      </c>
      <c r="AR29" s="146" t="str">
        <f>IF(AR28="","",VLOOKUP(AR28,'シフト記号表（勤務時間帯)'!$C$5:$K$36,9,FALSE))</f>
        <v/>
      </c>
      <c r="AS29" s="146" t="str">
        <f>IF(AS28="","",VLOOKUP(AS28,'シフト記号表（勤務時間帯)'!$C$5:$K$36,9,FALSE))</f>
        <v/>
      </c>
      <c r="AT29" s="147" t="str">
        <f>IF(AT28="","",VLOOKUP(AT28,'シフト記号表（勤務時間帯)'!$C$5:$K$36,9,FALSE))</f>
        <v/>
      </c>
      <c r="AU29" s="145" t="str">
        <f>IF(AU28="","",VLOOKUP(AU28,'シフト記号表（勤務時間帯)'!$C$5:$K$36,9,FALSE))</f>
        <v/>
      </c>
      <c r="AV29" s="146" t="str">
        <f>IF(AV28="","",VLOOKUP(AV28,'シフト記号表（勤務時間帯)'!$C$5:$K$36,9,FALSE))</f>
        <v/>
      </c>
      <c r="AW29" s="147" t="str">
        <f>IF(AW28="","",VLOOKUP(AW28,'シフト記号表（勤務時間帯)'!$C$5:$K$36,9,FALSE))</f>
        <v/>
      </c>
      <c r="AX29" s="295">
        <f>IF($BB$3="計画",SUM(S29:AT29),IF($BB$3="実績",SUM(S29:AW29),""))</f>
        <v>0</v>
      </c>
      <c r="AY29" s="296"/>
      <c r="AZ29" s="297">
        <f>IF($BB$3="計画",AX29/4,IF($BB$3="実績",通所介護!AX29/(通所介護!$BB$8/7),""))</f>
        <v>0</v>
      </c>
      <c r="BA29" s="298"/>
      <c r="BB29" s="285"/>
      <c r="BC29" s="276"/>
      <c r="BD29" s="276"/>
      <c r="BE29" s="276"/>
      <c r="BF29" s="277"/>
    </row>
    <row r="30" spans="2:58" ht="20.25" customHeight="1" x14ac:dyDescent="0.4">
      <c r="B30" s="257"/>
      <c r="C30" s="299"/>
      <c r="D30" s="300"/>
      <c r="E30" s="301"/>
      <c r="F30" s="184">
        <f>C29</f>
        <v>0</v>
      </c>
      <c r="G30" s="317"/>
      <c r="H30" s="268"/>
      <c r="I30" s="266"/>
      <c r="J30" s="266"/>
      <c r="K30" s="267"/>
      <c r="L30" s="318"/>
      <c r="M30" s="287"/>
      <c r="N30" s="287"/>
      <c r="O30" s="288"/>
      <c r="P30" s="302" t="s">
        <v>51</v>
      </c>
      <c r="Q30" s="303"/>
      <c r="R30" s="304"/>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05">
        <f>IF($BB$3="計画",SUM(S30:AT30),IF($BB$3="実績",SUM(S30:AW30),""))</f>
        <v>0</v>
      </c>
      <c r="AY30" s="306"/>
      <c r="AZ30" s="307">
        <f>IF($BB$3="計画",AX30/4,IF($BB$3="実績",通所介護!AX30/(通所介護!$BB$8/7),""))</f>
        <v>0</v>
      </c>
      <c r="BA30" s="308"/>
      <c r="BB30" s="286"/>
      <c r="BC30" s="287"/>
      <c r="BD30" s="287"/>
      <c r="BE30" s="287"/>
      <c r="BF30" s="288"/>
    </row>
    <row r="31" spans="2:58" ht="20.25" customHeight="1" x14ac:dyDescent="0.4">
      <c r="B31" s="257">
        <f>B28+1</f>
        <v>4</v>
      </c>
      <c r="C31" s="259"/>
      <c r="D31" s="260"/>
      <c r="E31" s="261"/>
      <c r="F31" s="186"/>
      <c r="G31" s="262"/>
      <c r="H31" s="265"/>
      <c r="I31" s="266"/>
      <c r="J31" s="266"/>
      <c r="K31" s="267"/>
      <c r="L31" s="272"/>
      <c r="M31" s="273"/>
      <c r="N31" s="273"/>
      <c r="O31" s="274"/>
      <c r="P31" s="281" t="s">
        <v>50</v>
      </c>
      <c r="Q31" s="282"/>
      <c r="R31" s="283"/>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09"/>
      <c r="AY31" s="310"/>
      <c r="AZ31" s="311"/>
      <c r="BA31" s="312"/>
      <c r="BB31" s="284"/>
      <c r="BC31" s="273"/>
      <c r="BD31" s="273"/>
      <c r="BE31" s="273"/>
      <c r="BF31" s="274"/>
    </row>
    <row r="32" spans="2:58" ht="20.25" customHeight="1" x14ac:dyDescent="0.4">
      <c r="B32" s="257"/>
      <c r="C32" s="289"/>
      <c r="D32" s="290"/>
      <c r="E32" s="291"/>
      <c r="F32" s="184"/>
      <c r="G32" s="263"/>
      <c r="H32" s="268"/>
      <c r="I32" s="266"/>
      <c r="J32" s="266"/>
      <c r="K32" s="267"/>
      <c r="L32" s="275"/>
      <c r="M32" s="276"/>
      <c r="N32" s="276"/>
      <c r="O32" s="277"/>
      <c r="P32" s="292" t="s">
        <v>15</v>
      </c>
      <c r="Q32" s="293"/>
      <c r="R32" s="294"/>
      <c r="S32" s="145" t="str">
        <f>IF(S31="","",VLOOKUP(S31,'シフト記号表（勤務時間帯)'!$C$5:$K$36,9,FALSE))</f>
        <v/>
      </c>
      <c r="T32" s="146" t="str">
        <f>IF(T31="","",VLOOKUP(T31,'シフト記号表（勤務時間帯)'!$C$5:$K$36,9,FALSE))</f>
        <v/>
      </c>
      <c r="U32" s="146" t="str">
        <f>IF(U31="","",VLOOKUP(U31,'シフト記号表（勤務時間帯)'!$C$5:$K$36,9,FALSE))</f>
        <v/>
      </c>
      <c r="V32" s="146" t="str">
        <f>IF(V31="","",VLOOKUP(V31,'シフト記号表（勤務時間帯)'!$C$5:$K$36,9,FALSE))</f>
        <v/>
      </c>
      <c r="W32" s="146" t="str">
        <f>IF(W31="","",VLOOKUP(W31,'シフト記号表（勤務時間帯)'!$C$5:$K$36,9,FALSE))</f>
        <v/>
      </c>
      <c r="X32" s="146" t="str">
        <f>IF(X31="","",VLOOKUP(X31,'シフト記号表（勤務時間帯)'!$C$5:$K$36,9,FALSE))</f>
        <v/>
      </c>
      <c r="Y32" s="147" t="str">
        <f>IF(Y31="","",VLOOKUP(Y31,'シフト記号表（勤務時間帯)'!$C$5:$K$36,9,FALSE))</f>
        <v/>
      </c>
      <c r="Z32" s="145" t="str">
        <f>IF(Z31="","",VLOOKUP(Z31,'シフト記号表（勤務時間帯)'!$C$5:$K$36,9,FALSE))</f>
        <v/>
      </c>
      <c r="AA32" s="146" t="str">
        <f>IF(AA31="","",VLOOKUP(AA31,'シフト記号表（勤務時間帯)'!$C$5:$K$36,9,FALSE))</f>
        <v/>
      </c>
      <c r="AB32" s="146" t="str">
        <f>IF(AB31="","",VLOOKUP(AB31,'シフト記号表（勤務時間帯)'!$C$5:$K$36,9,FALSE))</f>
        <v/>
      </c>
      <c r="AC32" s="146" t="str">
        <f>IF(AC31="","",VLOOKUP(AC31,'シフト記号表（勤務時間帯)'!$C$5:$K$36,9,FALSE))</f>
        <v/>
      </c>
      <c r="AD32" s="146" t="str">
        <f>IF(AD31="","",VLOOKUP(AD31,'シフト記号表（勤務時間帯)'!$C$5:$K$36,9,FALSE))</f>
        <v/>
      </c>
      <c r="AE32" s="146" t="str">
        <f>IF(AE31="","",VLOOKUP(AE31,'シフト記号表（勤務時間帯)'!$C$5:$K$36,9,FALSE))</f>
        <v/>
      </c>
      <c r="AF32" s="147" t="str">
        <f>IF(AF31="","",VLOOKUP(AF31,'シフト記号表（勤務時間帯)'!$C$5:$K$36,9,FALSE))</f>
        <v/>
      </c>
      <c r="AG32" s="145" t="str">
        <f>IF(AG31="","",VLOOKUP(AG31,'シフト記号表（勤務時間帯)'!$C$5:$K$36,9,FALSE))</f>
        <v/>
      </c>
      <c r="AH32" s="146" t="str">
        <f>IF(AH31="","",VLOOKUP(AH31,'シフト記号表（勤務時間帯)'!$C$5:$K$36,9,FALSE))</f>
        <v/>
      </c>
      <c r="AI32" s="146" t="str">
        <f>IF(AI31="","",VLOOKUP(AI31,'シフト記号表（勤務時間帯)'!$C$5:$K$36,9,FALSE))</f>
        <v/>
      </c>
      <c r="AJ32" s="146" t="str">
        <f>IF(AJ31="","",VLOOKUP(AJ31,'シフト記号表（勤務時間帯)'!$C$5:$K$36,9,FALSE))</f>
        <v/>
      </c>
      <c r="AK32" s="146" t="str">
        <f>IF(AK31="","",VLOOKUP(AK31,'シフト記号表（勤務時間帯)'!$C$5:$K$36,9,FALSE))</f>
        <v/>
      </c>
      <c r="AL32" s="146" t="str">
        <f>IF(AL31="","",VLOOKUP(AL31,'シフト記号表（勤務時間帯)'!$C$5:$K$36,9,FALSE))</f>
        <v/>
      </c>
      <c r="AM32" s="147" t="str">
        <f>IF(AM31="","",VLOOKUP(AM31,'シフト記号表（勤務時間帯)'!$C$5:$K$36,9,FALSE))</f>
        <v/>
      </c>
      <c r="AN32" s="145" t="str">
        <f>IF(AN31="","",VLOOKUP(AN31,'シフト記号表（勤務時間帯)'!$C$5:$K$36,9,FALSE))</f>
        <v/>
      </c>
      <c r="AO32" s="146" t="str">
        <f>IF(AO31="","",VLOOKUP(AO31,'シフト記号表（勤務時間帯)'!$C$5:$K$36,9,FALSE))</f>
        <v/>
      </c>
      <c r="AP32" s="146" t="str">
        <f>IF(AP31="","",VLOOKUP(AP31,'シフト記号表（勤務時間帯)'!$C$5:$K$36,9,FALSE))</f>
        <v/>
      </c>
      <c r="AQ32" s="146" t="str">
        <f>IF(AQ31="","",VLOOKUP(AQ31,'シフト記号表（勤務時間帯)'!$C$5:$K$36,9,FALSE))</f>
        <v/>
      </c>
      <c r="AR32" s="146" t="str">
        <f>IF(AR31="","",VLOOKUP(AR31,'シフト記号表（勤務時間帯)'!$C$5:$K$36,9,FALSE))</f>
        <v/>
      </c>
      <c r="AS32" s="146" t="str">
        <f>IF(AS31="","",VLOOKUP(AS31,'シフト記号表（勤務時間帯)'!$C$5:$K$36,9,FALSE))</f>
        <v/>
      </c>
      <c r="AT32" s="147" t="str">
        <f>IF(AT31="","",VLOOKUP(AT31,'シフト記号表（勤務時間帯)'!$C$5:$K$36,9,FALSE))</f>
        <v/>
      </c>
      <c r="AU32" s="145" t="str">
        <f>IF(AU31="","",VLOOKUP(AU31,'シフト記号表（勤務時間帯)'!$C$5:$K$36,9,FALSE))</f>
        <v/>
      </c>
      <c r="AV32" s="146" t="str">
        <f>IF(AV31="","",VLOOKUP(AV31,'シフト記号表（勤務時間帯)'!$C$5:$K$36,9,FALSE))</f>
        <v/>
      </c>
      <c r="AW32" s="147" t="str">
        <f>IF(AW31="","",VLOOKUP(AW31,'シフト記号表（勤務時間帯)'!$C$5:$K$36,9,FALSE))</f>
        <v/>
      </c>
      <c r="AX32" s="295">
        <f>IF($BB$3="計画",SUM(S32:AT32),IF($BB$3="実績",SUM(S32:AW32),""))</f>
        <v>0</v>
      </c>
      <c r="AY32" s="296"/>
      <c r="AZ32" s="297">
        <f>IF($BB$3="計画",AX32/4,IF($BB$3="実績",通所介護!AX32/(通所介護!$BB$8/7),""))</f>
        <v>0</v>
      </c>
      <c r="BA32" s="298"/>
      <c r="BB32" s="285"/>
      <c r="BC32" s="276"/>
      <c r="BD32" s="276"/>
      <c r="BE32" s="276"/>
      <c r="BF32" s="277"/>
    </row>
    <row r="33" spans="2:58" ht="20.25" customHeight="1" x14ac:dyDescent="0.4">
      <c r="B33" s="257"/>
      <c r="C33" s="299"/>
      <c r="D33" s="300"/>
      <c r="E33" s="301"/>
      <c r="F33" s="184">
        <f>C32</f>
        <v>0</v>
      </c>
      <c r="G33" s="317"/>
      <c r="H33" s="268"/>
      <c r="I33" s="266"/>
      <c r="J33" s="266"/>
      <c r="K33" s="267"/>
      <c r="L33" s="318"/>
      <c r="M33" s="287"/>
      <c r="N33" s="287"/>
      <c r="O33" s="288"/>
      <c r="P33" s="302" t="s">
        <v>51</v>
      </c>
      <c r="Q33" s="303"/>
      <c r="R33" s="304"/>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05">
        <f>IF($BB$3="計画",SUM(S33:AT33),IF($BB$3="実績",SUM(S33:AW33),""))</f>
        <v>0</v>
      </c>
      <c r="AY33" s="306"/>
      <c r="AZ33" s="307">
        <f>IF($BB$3="計画",AX33/4,IF($BB$3="実績",通所介護!AX33/(通所介護!$BB$8/7),""))</f>
        <v>0</v>
      </c>
      <c r="BA33" s="308"/>
      <c r="BB33" s="286"/>
      <c r="BC33" s="287"/>
      <c r="BD33" s="287"/>
      <c r="BE33" s="287"/>
      <c r="BF33" s="288"/>
    </row>
    <row r="34" spans="2:58" ht="20.25" customHeight="1" x14ac:dyDescent="0.4">
      <c r="B34" s="257">
        <f>B31+1</f>
        <v>5</v>
      </c>
      <c r="C34" s="259"/>
      <c r="D34" s="260"/>
      <c r="E34" s="261"/>
      <c r="F34" s="186"/>
      <c r="G34" s="262"/>
      <c r="H34" s="265"/>
      <c r="I34" s="266"/>
      <c r="J34" s="266"/>
      <c r="K34" s="267"/>
      <c r="L34" s="272"/>
      <c r="M34" s="273"/>
      <c r="N34" s="273"/>
      <c r="O34" s="274"/>
      <c r="P34" s="281" t="s">
        <v>50</v>
      </c>
      <c r="Q34" s="282"/>
      <c r="R34" s="283"/>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09"/>
      <c r="AY34" s="310"/>
      <c r="AZ34" s="311"/>
      <c r="BA34" s="312"/>
      <c r="BB34" s="284"/>
      <c r="BC34" s="273"/>
      <c r="BD34" s="273"/>
      <c r="BE34" s="273"/>
      <c r="BF34" s="274"/>
    </row>
    <row r="35" spans="2:58" ht="20.25" customHeight="1" x14ac:dyDescent="0.4">
      <c r="B35" s="257"/>
      <c r="C35" s="289"/>
      <c r="D35" s="290"/>
      <c r="E35" s="291"/>
      <c r="F35" s="184"/>
      <c r="G35" s="263"/>
      <c r="H35" s="268"/>
      <c r="I35" s="266"/>
      <c r="J35" s="266"/>
      <c r="K35" s="267"/>
      <c r="L35" s="275"/>
      <c r="M35" s="276"/>
      <c r="N35" s="276"/>
      <c r="O35" s="277"/>
      <c r="P35" s="292" t="s">
        <v>15</v>
      </c>
      <c r="Q35" s="293"/>
      <c r="R35" s="294"/>
      <c r="S35" s="145" t="str">
        <f>IF(S34="","",VLOOKUP(S34,'シフト記号表（勤務時間帯)'!$C$5:$K$36,9,FALSE))</f>
        <v/>
      </c>
      <c r="T35" s="146" t="str">
        <f>IF(T34="","",VLOOKUP(T34,'シフト記号表（勤務時間帯)'!$C$5:$K$36,9,FALSE))</f>
        <v/>
      </c>
      <c r="U35" s="146" t="str">
        <f>IF(U34="","",VLOOKUP(U34,'シフト記号表（勤務時間帯)'!$C$5:$K$36,9,FALSE))</f>
        <v/>
      </c>
      <c r="V35" s="146" t="str">
        <f>IF(V34="","",VLOOKUP(V34,'シフト記号表（勤務時間帯)'!$C$5:$K$36,9,FALSE))</f>
        <v/>
      </c>
      <c r="W35" s="146" t="str">
        <f>IF(W34="","",VLOOKUP(W34,'シフト記号表（勤務時間帯)'!$C$5:$K$36,9,FALSE))</f>
        <v/>
      </c>
      <c r="X35" s="146" t="str">
        <f>IF(X34="","",VLOOKUP(X34,'シフト記号表（勤務時間帯)'!$C$5:$K$36,9,FALSE))</f>
        <v/>
      </c>
      <c r="Y35" s="147" t="str">
        <f>IF(Y34="","",VLOOKUP(Y34,'シフト記号表（勤務時間帯)'!$C$5:$K$36,9,FALSE))</f>
        <v/>
      </c>
      <c r="Z35" s="145" t="str">
        <f>IF(Z34="","",VLOOKUP(Z34,'シフト記号表（勤務時間帯)'!$C$5:$K$36,9,FALSE))</f>
        <v/>
      </c>
      <c r="AA35" s="146" t="str">
        <f>IF(AA34="","",VLOOKUP(AA34,'シフト記号表（勤務時間帯)'!$C$5:$K$36,9,FALSE))</f>
        <v/>
      </c>
      <c r="AB35" s="146" t="str">
        <f>IF(AB34="","",VLOOKUP(AB34,'シフト記号表（勤務時間帯)'!$C$5:$K$36,9,FALSE))</f>
        <v/>
      </c>
      <c r="AC35" s="146" t="str">
        <f>IF(AC34="","",VLOOKUP(AC34,'シフト記号表（勤務時間帯)'!$C$5:$K$36,9,FALSE))</f>
        <v/>
      </c>
      <c r="AD35" s="146" t="str">
        <f>IF(AD34="","",VLOOKUP(AD34,'シフト記号表（勤務時間帯)'!$C$5:$K$36,9,FALSE))</f>
        <v/>
      </c>
      <c r="AE35" s="146" t="str">
        <f>IF(AE34="","",VLOOKUP(AE34,'シフト記号表（勤務時間帯)'!$C$5:$K$36,9,FALSE))</f>
        <v/>
      </c>
      <c r="AF35" s="147" t="str">
        <f>IF(AF34="","",VLOOKUP(AF34,'シフト記号表（勤務時間帯)'!$C$5:$K$36,9,FALSE))</f>
        <v/>
      </c>
      <c r="AG35" s="145" t="str">
        <f>IF(AG34="","",VLOOKUP(AG34,'シフト記号表（勤務時間帯)'!$C$5:$K$36,9,FALSE))</f>
        <v/>
      </c>
      <c r="AH35" s="146" t="str">
        <f>IF(AH34="","",VLOOKUP(AH34,'シフト記号表（勤務時間帯)'!$C$5:$K$36,9,FALSE))</f>
        <v/>
      </c>
      <c r="AI35" s="146" t="str">
        <f>IF(AI34="","",VLOOKUP(AI34,'シフト記号表（勤務時間帯)'!$C$5:$K$36,9,FALSE))</f>
        <v/>
      </c>
      <c r="AJ35" s="146" t="str">
        <f>IF(AJ34="","",VLOOKUP(AJ34,'シフト記号表（勤務時間帯)'!$C$5:$K$36,9,FALSE))</f>
        <v/>
      </c>
      <c r="AK35" s="146" t="str">
        <f>IF(AK34="","",VLOOKUP(AK34,'シフト記号表（勤務時間帯)'!$C$5:$K$36,9,FALSE))</f>
        <v/>
      </c>
      <c r="AL35" s="146" t="str">
        <f>IF(AL34="","",VLOOKUP(AL34,'シフト記号表（勤務時間帯)'!$C$5:$K$36,9,FALSE))</f>
        <v/>
      </c>
      <c r="AM35" s="147" t="str">
        <f>IF(AM34="","",VLOOKUP(AM34,'シフト記号表（勤務時間帯)'!$C$5:$K$36,9,FALSE))</f>
        <v/>
      </c>
      <c r="AN35" s="145" t="str">
        <f>IF(AN34="","",VLOOKUP(AN34,'シフト記号表（勤務時間帯)'!$C$5:$K$36,9,FALSE))</f>
        <v/>
      </c>
      <c r="AO35" s="146" t="str">
        <f>IF(AO34="","",VLOOKUP(AO34,'シフト記号表（勤務時間帯)'!$C$5:$K$36,9,FALSE))</f>
        <v/>
      </c>
      <c r="AP35" s="146" t="str">
        <f>IF(AP34="","",VLOOKUP(AP34,'シフト記号表（勤務時間帯)'!$C$5:$K$36,9,FALSE))</f>
        <v/>
      </c>
      <c r="AQ35" s="146" t="str">
        <f>IF(AQ34="","",VLOOKUP(AQ34,'シフト記号表（勤務時間帯)'!$C$5:$K$36,9,FALSE))</f>
        <v/>
      </c>
      <c r="AR35" s="146" t="str">
        <f>IF(AR34="","",VLOOKUP(AR34,'シフト記号表（勤務時間帯)'!$C$5:$K$36,9,FALSE))</f>
        <v/>
      </c>
      <c r="AS35" s="146" t="str">
        <f>IF(AS34="","",VLOOKUP(AS34,'シフト記号表（勤務時間帯)'!$C$5:$K$36,9,FALSE))</f>
        <v/>
      </c>
      <c r="AT35" s="147" t="str">
        <f>IF(AT34="","",VLOOKUP(AT34,'シフト記号表（勤務時間帯)'!$C$5:$K$36,9,FALSE))</f>
        <v/>
      </c>
      <c r="AU35" s="145" t="str">
        <f>IF(AU34="","",VLOOKUP(AU34,'シフト記号表（勤務時間帯)'!$C$5:$K$36,9,FALSE))</f>
        <v/>
      </c>
      <c r="AV35" s="146" t="str">
        <f>IF(AV34="","",VLOOKUP(AV34,'シフト記号表（勤務時間帯)'!$C$5:$K$36,9,FALSE))</f>
        <v/>
      </c>
      <c r="AW35" s="147" t="str">
        <f>IF(AW34="","",VLOOKUP(AW34,'シフト記号表（勤務時間帯)'!$C$5:$K$36,9,FALSE))</f>
        <v/>
      </c>
      <c r="AX35" s="295">
        <f>IF($BB$3="計画",SUM(S35:AT35),IF($BB$3="実績",SUM(S35:AW35),""))</f>
        <v>0</v>
      </c>
      <c r="AY35" s="296"/>
      <c r="AZ35" s="297">
        <f>IF($BB$3="計画",AX35/4,IF($BB$3="実績",通所介護!AX35/(通所介護!$BB$8/7),""))</f>
        <v>0</v>
      </c>
      <c r="BA35" s="298"/>
      <c r="BB35" s="285"/>
      <c r="BC35" s="276"/>
      <c r="BD35" s="276"/>
      <c r="BE35" s="276"/>
      <c r="BF35" s="277"/>
    </row>
    <row r="36" spans="2:58" ht="20.25" customHeight="1" x14ac:dyDescent="0.4">
      <c r="B36" s="257"/>
      <c r="C36" s="299"/>
      <c r="D36" s="300"/>
      <c r="E36" s="301"/>
      <c r="F36" s="184">
        <f>C35</f>
        <v>0</v>
      </c>
      <c r="G36" s="317"/>
      <c r="H36" s="268"/>
      <c r="I36" s="266"/>
      <c r="J36" s="266"/>
      <c r="K36" s="267"/>
      <c r="L36" s="318"/>
      <c r="M36" s="287"/>
      <c r="N36" s="287"/>
      <c r="O36" s="288"/>
      <c r="P36" s="302" t="s">
        <v>51</v>
      </c>
      <c r="Q36" s="303"/>
      <c r="R36" s="304"/>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05">
        <f>IF($BB$3="計画",SUM(S36:AT36),IF($BB$3="実績",SUM(S36:AW36),""))</f>
        <v>0</v>
      </c>
      <c r="AY36" s="306"/>
      <c r="AZ36" s="307">
        <f>IF($BB$3="計画",AX36/4,IF($BB$3="実績",通所介護!AX36/(通所介護!$BB$8/7),""))</f>
        <v>0</v>
      </c>
      <c r="BA36" s="308"/>
      <c r="BB36" s="286"/>
      <c r="BC36" s="287"/>
      <c r="BD36" s="287"/>
      <c r="BE36" s="287"/>
      <c r="BF36" s="288"/>
    </row>
    <row r="37" spans="2:58" ht="20.25" customHeight="1" x14ac:dyDescent="0.4">
      <c r="B37" s="257">
        <f>B34+1</f>
        <v>6</v>
      </c>
      <c r="C37" s="259"/>
      <c r="D37" s="260"/>
      <c r="E37" s="261"/>
      <c r="F37" s="186"/>
      <c r="G37" s="262"/>
      <c r="H37" s="265"/>
      <c r="I37" s="266"/>
      <c r="J37" s="266"/>
      <c r="K37" s="267"/>
      <c r="L37" s="272"/>
      <c r="M37" s="273"/>
      <c r="N37" s="273"/>
      <c r="O37" s="274"/>
      <c r="P37" s="281" t="s">
        <v>50</v>
      </c>
      <c r="Q37" s="282"/>
      <c r="R37" s="283"/>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09"/>
      <c r="AY37" s="310"/>
      <c r="AZ37" s="311"/>
      <c r="BA37" s="312"/>
      <c r="BB37" s="284"/>
      <c r="BC37" s="273"/>
      <c r="BD37" s="273"/>
      <c r="BE37" s="273"/>
      <c r="BF37" s="274"/>
    </row>
    <row r="38" spans="2:58" ht="20.25" customHeight="1" x14ac:dyDescent="0.4">
      <c r="B38" s="257"/>
      <c r="C38" s="289"/>
      <c r="D38" s="290"/>
      <c r="E38" s="291"/>
      <c r="F38" s="184"/>
      <c r="G38" s="263"/>
      <c r="H38" s="268"/>
      <c r="I38" s="266"/>
      <c r="J38" s="266"/>
      <c r="K38" s="267"/>
      <c r="L38" s="275"/>
      <c r="M38" s="276"/>
      <c r="N38" s="276"/>
      <c r="O38" s="277"/>
      <c r="P38" s="292" t="s">
        <v>15</v>
      </c>
      <c r="Q38" s="293"/>
      <c r="R38" s="294"/>
      <c r="S38" s="145" t="str">
        <f>IF(S37="","",VLOOKUP(S37,'シフト記号表（勤務時間帯)'!$C$5:$K$36,9,FALSE))</f>
        <v/>
      </c>
      <c r="T38" s="146" t="str">
        <f>IF(T37="","",VLOOKUP(T37,'シフト記号表（勤務時間帯)'!$C$5:$K$36,9,FALSE))</f>
        <v/>
      </c>
      <c r="U38" s="146" t="str">
        <f>IF(U37="","",VLOOKUP(U37,'シフト記号表（勤務時間帯)'!$C$5:$K$36,9,FALSE))</f>
        <v/>
      </c>
      <c r="V38" s="146" t="str">
        <f>IF(V37="","",VLOOKUP(V37,'シフト記号表（勤務時間帯)'!$C$5:$K$36,9,FALSE))</f>
        <v/>
      </c>
      <c r="W38" s="146" t="str">
        <f>IF(W37="","",VLOOKUP(W37,'シフト記号表（勤務時間帯)'!$C$5:$K$36,9,FALSE))</f>
        <v/>
      </c>
      <c r="X38" s="146" t="str">
        <f>IF(X37="","",VLOOKUP(X37,'シフト記号表（勤務時間帯)'!$C$5:$K$36,9,FALSE))</f>
        <v/>
      </c>
      <c r="Y38" s="147" t="str">
        <f>IF(Y37="","",VLOOKUP(Y37,'シフト記号表（勤務時間帯)'!$C$5:$K$36,9,FALSE))</f>
        <v/>
      </c>
      <c r="Z38" s="145" t="str">
        <f>IF(Z37="","",VLOOKUP(Z37,'シフト記号表（勤務時間帯)'!$C$5:$K$36,9,FALSE))</f>
        <v/>
      </c>
      <c r="AA38" s="146" t="str">
        <f>IF(AA37="","",VLOOKUP(AA37,'シフト記号表（勤務時間帯)'!$C$5:$K$36,9,FALSE))</f>
        <v/>
      </c>
      <c r="AB38" s="146" t="str">
        <f>IF(AB37="","",VLOOKUP(AB37,'シフト記号表（勤務時間帯)'!$C$5:$K$36,9,FALSE))</f>
        <v/>
      </c>
      <c r="AC38" s="146" t="str">
        <f>IF(AC37="","",VLOOKUP(AC37,'シフト記号表（勤務時間帯)'!$C$5:$K$36,9,FALSE))</f>
        <v/>
      </c>
      <c r="AD38" s="146" t="str">
        <f>IF(AD37="","",VLOOKUP(AD37,'シフト記号表（勤務時間帯)'!$C$5:$K$36,9,FALSE))</f>
        <v/>
      </c>
      <c r="AE38" s="146" t="str">
        <f>IF(AE37="","",VLOOKUP(AE37,'シフト記号表（勤務時間帯)'!$C$5:$K$36,9,FALSE))</f>
        <v/>
      </c>
      <c r="AF38" s="147" t="str">
        <f>IF(AF37="","",VLOOKUP(AF37,'シフト記号表（勤務時間帯)'!$C$5:$K$36,9,FALSE))</f>
        <v/>
      </c>
      <c r="AG38" s="145" t="str">
        <f>IF(AG37="","",VLOOKUP(AG37,'シフト記号表（勤務時間帯)'!$C$5:$K$36,9,FALSE))</f>
        <v/>
      </c>
      <c r="AH38" s="146" t="str">
        <f>IF(AH37="","",VLOOKUP(AH37,'シフト記号表（勤務時間帯)'!$C$5:$K$36,9,FALSE))</f>
        <v/>
      </c>
      <c r="AI38" s="146" t="str">
        <f>IF(AI37="","",VLOOKUP(AI37,'シフト記号表（勤務時間帯)'!$C$5:$K$36,9,FALSE))</f>
        <v/>
      </c>
      <c r="AJ38" s="146" t="str">
        <f>IF(AJ37="","",VLOOKUP(AJ37,'シフト記号表（勤務時間帯)'!$C$5:$K$36,9,FALSE))</f>
        <v/>
      </c>
      <c r="AK38" s="146" t="str">
        <f>IF(AK37="","",VLOOKUP(AK37,'シフト記号表（勤務時間帯)'!$C$5:$K$36,9,FALSE))</f>
        <v/>
      </c>
      <c r="AL38" s="146" t="str">
        <f>IF(AL37="","",VLOOKUP(AL37,'シフト記号表（勤務時間帯)'!$C$5:$K$36,9,FALSE))</f>
        <v/>
      </c>
      <c r="AM38" s="147" t="str">
        <f>IF(AM37="","",VLOOKUP(AM37,'シフト記号表（勤務時間帯)'!$C$5:$K$36,9,FALSE))</f>
        <v/>
      </c>
      <c r="AN38" s="145" t="str">
        <f>IF(AN37="","",VLOOKUP(AN37,'シフト記号表（勤務時間帯)'!$C$5:$K$36,9,FALSE))</f>
        <v/>
      </c>
      <c r="AO38" s="146" t="str">
        <f>IF(AO37="","",VLOOKUP(AO37,'シフト記号表（勤務時間帯)'!$C$5:$K$36,9,FALSE))</f>
        <v/>
      </c>
      <c r="AP38" s="146" t="str">
        <f>IF(AP37="","",VLOOKUP(AP37,'シフト記号表（勤務時間帯)'!$C$5:$K$36,9,FALSE))</f>
        <v/>
      </c>
      <c r="AQ38" s="146" t="str">
        <f>IF(AQ37="","",VLOOKUP(AQ37,'シフト記号表（勤務時間帯)'!$C$5:$K$36,9,FALSE))</f>
        <v/>
      </c>
      <c r="AR38" s="146" t="str">
        <f>IF(AR37="","",VLOOKUP(AR37,'シフト記号表（勤務時間帯)'!$C$5:$K$36,9,FALSE))</f>
        <v/>
      </c>
      <c r="AS38" s="146" t="str">
        <f>IF(AS37="","",VLOOKUP(AS37,'シフト記号表（勤務時間帯)'!$C$5:$K$36,9,FALSE))</f>
        <v/>
      </c>
      <c r="AT38" s="147" t="str">
        <f>IF(AT37="","",VLOOKUP(AT37,'シフト記号表（勤務時間帯)'!$C$5:$K$36,9,FALSE))</f>
        <v/>
      </c>
      <c r="AU38" s="145" t="str">
        <f>IF(AU37="","",VLOOKUP(AU37,'シフト記号表（勤務時間帯)'!$C$5:$K$36,9,FALSE))</f>
        <v/>
      </c>
      <c r="AV38" s="146" t="str">
        <f>IF(AV37="","",VLOOKUP(AV37,'シフト記号表（勤務時間帯)'!$C$5:$K$36,9,FALSE))</f>
        <v/>
      </c>
      <c r="AW38" s="147" t="str">
        <f>IF(AW37="","",VLOOKUP(AW37,'シフト記号表（勤務時間帯)'!$C$5:$K$36,9,FALSE))</f>
        <v/>
      </c>
      <c r="AX38" s="295">
        <f>IF($BB$3="計画",SUM(S38:AT38),IF($BB$3="実績",SUM(S38:AW38),""))</f>
        <v>0</v>
      </c>
      <c r="AY38" s="296"/>
      <c r="AZ38" s="297">
        <f>IF($BB$3="計画",AX38/4,IF($BB$3="実績",通所介護!AX38/(通所介護!$BB$8/7),""))</f>
        <v>0</v>
      </c>
      <c r="BA38" s="298"/>
      <c r="BB38" s="285"/>
      <c r="BC38" s="276"/>
      <c r="BD38" s="276"/>
      <c r="BE38" s="276"/>
      <c r="BF38" s="277"/>
    </row>
    <row r="39" spans="2:58" ht="20.25" customHeight="1" x14ac:dyDescent="0.4">
      <c r="B39" s="257"/>
      <c r="C39" s="299"/>
      <c r="D39" s="300"/>
      <c r="E39" s="301"/>
      <c r="F39" s="184">
        <f>C38</f>
        <v>0</v>
      </c>
      <c r="G39" s="317"/>
      <c r="H39" s="268"/>
      <c r="I39" s="266"/>
      <c r="J39" s="266"/>
      <c r="K39" s="267"/>
      <c r="L39" s="318"/>
      <c r="M39" s="287"/>
      <c r="N39" s="287"/>
      <c r="O39" s="288"/>
      <c r="P39" s="302" t="s">
        <v>51</v>
      </c>
      <c r="Q39" s="303"/>
      <c r="R39" s="304"/>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05">
        <f>IF($BB$3="計画",SUM(S39:AT39),IF($BB$3="実績",SUM(S39:AW39),""))</f>
        <v>0</v>
      </c>
      <c r="AY39" s="306"/>
      <c r="AZ39" s="307">
        <f>IF($BB$3="計画",AX39/4,IF($BB$3="実績",通所介護!AX39/(通所介護!$BB$8/7),""))</f>
        <v>0</v>
      </c>
      <c r="BA39" s="308"/>
      <c r="BB39" s="286"/>
      <c r="BC39" s="287"/>
      <c r="BD39" s="287"/>
      <c r="BE39" s="287"/>
      <c r="BF39" s="288"/>
    </row>
    <row r="40" spans="2:58" ht="20.25" customHeight="1" x14ac:dyDescent="0.4">
      <c r="B40" s="257">
        <f>B37+1</f>
        <v>7</v>
      </c>
      <c r="C40" s="259"/>
      <c r="D40" s="260"/>
      <c r="E40" s="261"/>
      <c r="F40" s="186"/>
      <c r="G40" s="262"/>
      <c r="H40" s="265"/>
      <c r="I40" s="266"/>
      <c r="J40" s="266"/>
      <c r="K40" s="267"/>
      <c r="L40" s="272"/>
      <c r="M40" s="273"/>
      <c r="N40" s="273"/>
      <c r="O40" s="274"/>
      <c r="P40" s="281" t="s">
        <v>50</v>
      </c>
      <c r="Q40" s="282"/>
      <c r="R40" s="283"/>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09"/>
      <c r="AY40" s="310"/>
      <c r="AZ40" s="311"/>
      <c r="BA40" s="312"/>
      <c r="BB40" s="284"/>
      <c r="BC40" s="273"/>
      <c r="BD40" s="273"/>
      <c r="BE40" s="273"/>
      <c r="BF40" s="274"/>
    </row>
    <row r="41" spans="2:58" ht="20.25" customHeight="1" x14ac:dyDescent="0.4">
      <c r="B41" s="257"/>
      <c r="C41" s="289"/>
      <c r="D41" s="290"/>
      <c r="E41" s="291"/>
      <c r="F41" s="184"/>
      <c r="G41" s="263"/>
      <c r="H41" s="268"/>
      <c r="I41" s="266"/>
      <c r="J41" s="266"/>
      <c r="K41" s="267"/>
      <c r="L41" s="275"/>
      <c r="M41" s="276"/>
      <c r="N41" s="276"/>
      <c r="O41" s="277"/>
      <c r="P41" s="292" t="s">
        <v>15</v>
      </c>
      <c r="Q41" s="293"/>
      <c r="R41" s="294"/>
      <c r="S41" s="145" t="str">
        <f>IF(S40="","",VLOOKUP(S40,'シフト記号表（勤務時間帯)'!$C$5:$K$36,9,FALSE))</f>
        <v/>
      </c>
      <c r="T41" s="146" t="str">
        <f>IF(T40="","",VLOOKUP(T40,'シフト記号表（勤務時間帯)'!$C$5:$K$36,9,FALSE))</f>
        <v/>
      </c>
      <c r="U41" s="146" t="str">
        <f>IF(U40="","",VLOOKUP(U40,'シフト記号表（勤務時間帯)'!$C$5:$K$36,9,FALSE))</f>
        <v/>
      </c>
      <c r="V41" s="146" t="str">
        <f>IF(V40="","",VLOOKUP(V40,'シフト記号表（勤務時間帯)'!$C$5:$K$36,9,FALSE))</f>
        <v/>
      </c>
      <c r="W41" s="146" t="str">
        <f>IF(W40="","",VLOOKUP(W40,'シフト記号表（勤務時間帯)'!$C$5:$K$36,9,FALSE))</f>
        <v/>
      </c>
      <c r="X41" s="146" t="str">
        <f>IF(X40="","",VLOOKUP(X40,'シフト記号表（勤務時間帯)'!$C$5:$K$36,9,FALSE))</f>
        <v/>
      </c>
      <c r="Y41" s="147" t="str">
        <f>IF(Y40="","",VLOOKUP(Y40,'シフト記号表（勤務時間帯)'!$C$5:$K$36,9,FALSE))</f>
        <v/>
      </c>
      <c r="Z41" s="145" t="str">
        <f>IF(Z40="","",VLOOKUP(Z40,'シフト記号表（勤務時間帯)'!$C$5:$K$36,9,FALSE))</f>
        <v/>
      </c>
      <c r="AA41" s="146" t="str">
        <f>IF(AA40="","",VLOOKUP(AA40,'シフト記号表（勤務時間帯)'!$C$5:$K$36,9,FALSE))</f>
        <v/>
      </c>
      <c r="AB41" s="146" t="str">
        <f>IF(AB40="","",VLOOKUP(AB40,'シフト記号表（勤務時間帯)'!$C$5:$K$36,9,FALSE))</f>
        <v/>
      </c>
      <c r="AC41" s="146" t="str">
        <f>IF(AC40="","",VLOOKUP(AC40,'シフト記号表（勤務時間帯)'!$C$5:$K$36,9,FALSE))</f>
        <v/>
      </c>
      <c r="AD41" s="146" t="str">
        <f>IF(AD40="","",VLOOKUP(AD40,'シフト記号表（勤務時間帯)'!$C$5:$K$36,9,FALSE))</f>
        <v/>
      </c>
      <c r="AE41" s="146" t="str">
        <f>IF(AE40="","",VLOOKUP(AE40,'シフト記号表（勤務時間帯)'!$C$5:$K$36,9,FALSE))</f>
        <v/>
      </c>
      <c r="AF41" s="147" t="str">
        <f>IF(AF40="","",VLOOKUP(AF40,'シフト記号表（勤務時間帯)'!$C$5:$K$36,9,FALSE))</f>
        <v/>
      </c>
      <c r="AG41" s="145" t="str">
        <f>IF(AG40="","",VLOOKUP(AG40,'シフト記号表（勤務時間帯)'!$C$5:$K$36,9,FALSE))</f>
        <v/>
      </c>
      <c r="AH41" s="146" t="str">
        <f>IF(AH40="","",VLOOKUP(AH40,'シフト記号表（勤務時間帯)'!$C$5:$K$36,9,FALSE))</f>
        <v/>
      </c>
      <c r="AI41" s="146" t="str">
        <f>IF(AI40="","",VLOOKUP(AI40,'シフト記号表（勤務時間帯)'!$C$5:$K$36,9,FALSE))</f>
        <v/>
      </c>
      <c r="AJ41" s="146" t="str">
        <f>IF(AJ40="","",VLOOKUP(AJ40,'シフト記号表（勤務時間帯)'!$C$5:$K$36,9,FALSE))</f>
        <v/>
      </c>
      <c r="AK41" s="146" t="str">
        <f>IF(AK40="","",VLOOKUP(AK40,'シフト記号表（勤務時間帯)'!$C$5:$K$36,9,FALSE))</f>
        <v/>
      </c>
      <c r="AL41" s="146" t="str">
        <f>IF(AL40="","",VLOOKUP(AL40,'シフト記号表（勤務時間帯)'!$C$5:$K$36,9,FALSE))</f>
        <v/>
      </c>
      <c r="AM41" s="147" t="str">
        <f>IF(AM40="","",VLOOKUP(AM40,'シフト記号表（勤務時間帯)'!$C$5:$K$36,9,FALSE))</f>
        <v/>
      </c>
      <c r="AN41" s="145" t="str">
        <f>IF(AN40="","",VLOOKUP(AN40,'シフト記号表（勤務時間帯)'!$C$5:$K$36,9,FALSE))</f>
        <v/>
      </c>
      <c r="AO41" s="146" t="str">
        <f>IF(AO40="","",VLOOKUP(AO40,'シフト記号表（勤務時間帯)'!$C$5:$K$36,9,FALSE))</f>
        <v/>
      </c>
      <c r="AP41" s="146" t="str">
        <f>IF(AP40="","",VLOOKUP(AP40,'シフト記号表（勤務時間帯)'!$C$5:$K$36,9,FALSE))</f>
        <v/>
      </c>
      <c r="AQ41" s="146" t="str">
        <f>IF(AQ40="","",VLOOKUP(AQ40,'シフト記号表（勤務時間帯)'!$C$5:$K$36,9,FALSE))</f>
        <v/>
      </c>
      <c r="AR41" s="146" t="str">
        <f>IF(AR40="","",VLOOKUP(AR40,'シフト記号表（勤務時間帯)'!$C$5:$K$36,9,FALSE))</f>
        <v/>
      </c>
      <c r="AS41" s="146" t="str">
        <f>IF(AS40="","",VLOOKUP(AS40,'シフト記号表（勤務時間帯)'!$C$5:$K$36,9,FALSE))</f>
        <v/>
      </c>
      <c r="AT41" s="147" t="str">
        <f>IF(AT40="","",VLOOKUP(AT40,'シフト記号表（勤務時間帯)'!$C$5:$K$36,9,FALSE))</f>
        <v/>
      </c>
      <c r="AU41" s="145" t="str">
        <f>IF(AU40="","",VLOOKUP(AU40,'シフト記号表（勤務時間帯)'!$C$5:$K$36,9,FALSE))</f>
        <v/>
      </c>
      <c r="AV41" s="146" t="str">
        <f>IF(AV40="","",VLOOKUP(AV40,'シフト記号表（勤務時間帯)'!$C$5:$K$36,9,FALSE))</f>
        <v/>
      </c>
      <c r="AW41" s="147" t="str">
        <f>IF(AW40="","",VLOOKUP(AW40,'シフト記号表（勤務時間帯)'!$C$5:$K$36,9,FALSE))</f>
        <v/>
      </c>
      <c r="AX41" s="295">
        <f>IF($BB$3="計画",SUM(S41:AT41),IF($BB$3="実績",SUM(S41:AW41),""))</f>
        <v>0</v>
      </c>
      <c r="AY41" s="296"/>
      <c r="AZ41" s="297">
        <f>IF($BB$3="計画",AX41/4,IF($BB$3="実績",通所介護!AX41/(通所介護!$BB$8/7),""))</f>
        <v>0</v>
      </c>
      <c r="BA41" s="298"/>
      <c r="BB41" s="285"/>
      <c r="BC41" s="276"/>
      <c r="BD41" s="276"/>
      <c r="BE41" s="276"/>
      <c r="BF41" s="277"/>
    </row>
    <row r="42" spans="2:58" ht="20.25" customHeight="1" x14ac:dyDescent="0.4">
      <c r="B42" s="257"/>
      <c r="C42" s="299"/>
      <c r="D42" s="300"/>
      <c r="E42" s="301"/>
      <c r="F42" s="184">
        <f>C41</f>
        <v>0</v>
      </c>
      <c r="G42" s="317"/>
      <c r="H42" s="268"/>
      <c r="I42" s="266"/>
      <c r="J42" s="266"/>
      <c r="K42" s="267"/>
      <c r="L42" s="318"/>
      <c r="M42" s="287"/>
      <c r="N42" s="287"/>
      <c r="O42" s="288"/>
      <c r="P42" s="302" t="s">
        <v>51</v>
      </c>
      <c r="Q42" s="303"/>
      <c r="R42" s="304"/>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05">
        <f>IF($BB$3="計画",SUM(S42:AT42),IF($BB$3="実績",SUM(S42:AW42),""))</f>
        <v>0</v>
      </c>
      <c r="AY42" s="306"/>
      <c r="AZ42" s="307">
        <f>IF($BB$3="計画",AX42/4,IF($BB$3="実績",通所介護!AX42/(通所介護!$BB$8/7),""))</f>
        <v>0</v>
      </c>
      <c r="BA42" s="308"/>
      <c r="BB42" s="286"/>
      <c r="BC42" s="287"/>
      <c r="BD42" s="287"/>
      <c r="BE42" s="287"/>
      <c r="BF42" s="288"/>
    </row>
    <row r="43" spans="2:58" ht="20.25" customHeight="1" x14ac:dyDescent="0.4">
      <c r="B43" s="257">
        <f>B40+1</f>
        <v>8</v>
      </c>
      <c r="C43" s="259"/>
      <c r="D43" s="260"/>
      <c r="E43" s="261"/>
      <c r="F43" s="186"/>
      <c r="G43" s="262"/>
      <c r="H43" s="265"/>
      <c r="I43" s="266"/>
      <c r="J43" s="266"/>
      <c r="K43" s="267"/>
      <c r="L43" s="272"/>
      <c r="M43" s="273"/>
      <c r="N43" s="273"/>
      <c r="O43" s="274"/>
      <c r="P43" s="281" t="s">
        <v>50</v>
      </c>
      <c r="Q43" s="282"/>
      <c r="R43" s="283"/>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09"/>
      <c r="AY43" s="310"/>
      <c r="AZ43" s="311"/>
      <c r="BA43" s="312"/>
      <c r="BB43" s="284"/>
      <c r="BC43" s="273"/>
      <c r="BD43" s="273"/>
      <c r="BE43" s="273"/>
      <c r="BF43" s="274"/>
    </row>
    <row r="44" spans="2:58" ht="20.25" customHeight="1" x14ac:dyDescent="0.4">
      <c r="B44" s="257"/>
      <c r="C44" s="289"/>
      <c r="D44" s="290"/>
      <c r="E44" s="291"/>
      <c r="F44" s="184"/>
      <c r="G44" s="263"/>
      <c r="H44" s="268"/>
      <c r="I44" s="266"/>
      <c r="J44" s="266"/>
      <c r="K44" s="267"/>
      <c r="L44" s="275"/>
      <c r="M44" s="276"/>
      <c r="N44" s="276"/>
      <c r="O44" s="277"/>
      <c r="P44" s="292" t="s">
        <v>15</v>
      </c>
      <c r="Q44" s="293"/>
      <c r="R44" s="294"/>
      <c r="S44" s="145" t="str">
        <f>IF(S43="","",VLOOKUP(S43,'シフト記号表（勤務時間帯)'!$C$5:$K$36,9,FALSE))</f>
        <v/>
      </c>
      <c r="T44" s="146" t="str">
        <f>IF(T43="","",VLOOKUP(T43,'シフト記号表（勤務時間帯)'!$C$5:$K$36,9,FALSE))</f>
        <v/>
      </c>
      <c r="U44" s="146" t="str">
        <f>IF(U43="","",VLOOKUP(U43,'シフト記号表（勤務時間帯)'!$C$5:$K$36,9,FALSE))</f>
        <v/>
      </c>
      <c r="V44" s="146" t="str">
        <f>IF(V43="","",VLOOKUP(V43,'シフト記号表（勤務時間帯)'!$C$5:$K$36,9,FALSE))</f>
        <v/>
      </c>
      <c r="W44" s="146" t="str">
        <f>IF(W43="","",VLOOKUP(W43,'シフト記号表（勤務時間帯)'!$C$5:$K$36,9,FALSE))</f>
        <v/>
      </c>
      <c r="X44" s="146" t="str">
        <f>IF(X43="","",VLOOKUP(X43,'シフト記号表（勤務時間帯)'!$C$5:$K$36,9,FALSE))</f>
        <v/>
      </c>
      <c r="Y44" s="147" t="str">
        <f>IF(Y43="","",VLOOKUP(Y43,'シフト記号表（勤務時間帯)'!$C$5:$K$36,9,FALSE))</f>
        <v/>
      </c>
      <c r="Z44" s="145" t="str">
        <f>IF(Z43="","",VLOOKUP(Z43,'シフト記号表（勤務時間帯)'!$C$5:$K$36,9,FALSE))</f>
        <v/>
      </c>
      <c r="AA44" s="146" t="str">
        <f>IF(AA43="","",VLOOKUP(AA43,'シフト記号表（勤務時間帯)'!$C$5:$K$36,9,FALSE))</f>
        <v/>
      </c>
      <c r="AB44" s="146" t="str">
        <f>IF(AB43="","",VLOOKUP(AB43,'シフト記号表（勤務時間帯)'!$C$5:$K$36,9,FALSE))</f>
        <v/>
      </c>
      <c r="AC44" s="146" t="str">
        <f>IF(AC43="","",VLOOKUP(AC43,'シフト記号表（勤務時間帯)'!$C$5:$K$36,9,FALSE))</f>
        <v/>
      </c>
      <c r="AD44" s="146" t="str">
        <f>IF(AD43="","",VLOOKUP(AD43,'シフト記号表（勤務時間帯)'!$C$5:$K$36,9,FALSE))</f>
        <v/>
      </c>
      <c r="AE44" s="146" t="str">
        <f>IF(AE43="","",VLOOKUP(AE43,'シフト記号表（勤務時間帯)'!$C$5:$K$36,9,FALSE))</f>
        <v/>
      </c>
      <c r="AF44" s="147" t="str">
        <f>IF(AF43="","",VLOOKUP(AF43,'シフト記号表（勤務時間帯)'!$C$5:$K$36,9,FALSE))</f>
        <v/>
      </c>
      <c r="AG44" s="145" t="str">
        <f>IF(AG43="","",VLOOKUP(AG43,'シフト記号表（勤務時間帯)'!$C$5:$K$36,9,FALSE))</f>
        <v/>
      </c>
      <c r="AH44" s="146" t="str">
        <f>IF(AH43="","",VLOOKUP(AH43,'シフト記号表（勤務時間帯)'!$C$5:$K$36,9,FALSE))</f>
        <v/>
      </c>
      <c r="AI44" s="146" t="str">
        <f>IF(AI43="","",VLOOKUP(AI43,'シフト記号表（勤務時間帯)'!$C$5:$K$36,9,FALSE))</f>
        <v/>
      </c>
      <c r="AJ44" s="146" t="str">
        <f>IF(AJ43="","",VLOOKUP(AJ43,'シフト記号表（勤務時間帯)'!$C$5:$K$36,9,FALSE))</f>
        <v/>
      </c>
      <c r="AK44" s="146" t="str">
        <f>IF(AK43="","",VLOOKUP(AK43,'シフト記号表（勤務時間帯)'!$C$5:$K$36,9,FALSE))</f>
        <v/>
      </c>
      <c r="AL44" s="146" t="str">
        <f>IF(AL43="","",VLOOKUP(AL43,'シフト記号表（勤務時間帯)'!$C$5:$K$36,9,FALSE))</f>
        <v/>
      </c>
      <c r="AM44" s="147" t="str">
        <f>IF(AM43="","",VLOOKUP(AM43,'シフト記号表（勤務時間帯)'!$C$5:$K$36,9,FALSE))</f>
        <v/>
      </c>
      <c r="AN44" s="145" t="str">
        <f>IF(AN43="","",VLOOKUP(AN43,'シフト記号表（勤務時間帯)'!$C$5:$K$36,9,FALSE))</f>
        <v/>
      </c>
      <c r="AO44" s="146" t="str">
        <f>IF(AO43="","",VLOOKUP(AO43,'シフト記号表（勤務時間帯)'!$C$5:$K$36,9,FALSE))</f>
        <v/>
      </c>
      <c r="AP44" s="146" t="str">
        <f>IF(AP43="","",VLOOKUP(AP43,'シフト記号表（勤務時間帯)'!$C$5:$K$36,9,FALSE))</f>
        <v/>
      </c>
      <c r="AQ44" s="146" t="str">
        <f>IF(AQ43="","",VLOOKUP(AQ43,'シフト記号表（勤務時間帯)'!$C$5:$K$36,9,FALSE))</f>
        <v/>
      </c>
      <c r="AR44" s="146" t="str">
        <f>IF(AR43="","",VLOOKUP(AR43,'シフト記号表（勤務時間帯)'!$C$5:$K$36,9,FALSE))</f>
        <v/>
      </c>
      <c r="AS44" s="146" t="str">
        <f>IF(AS43="","",VLOOKUP(AS43,'シフト記号表（勤務時間帯)'!$C$5:$K$36,9,FALSE))</f>
        <v/>
      </c>
      <c r="AT44" s="147" t="str">
        <f>IF(AT43="","",VLOOKUP(AT43,'シフト記号表（勤務時間帯)'!$C$5:$K$36,9,FALSE))</f>
        <v/>
      </c>
      <c r="AU44" s="145" t="str">
        <f>IF(AU43="","",VLOOKUP(AU43,'シフト記号表（勤務時間帯)'!$C$5:$K$36,9,FALSE))</f>
        <v/>
      </c>
      <c r="AV44" s="146" t="str">
        <f>IF(AV43="","",VLOOKUP(AV43,'シフト記号表（勤務時間帯)'!$C$5:$K$36,9,FALSE))</f>
        <v/>
      </c>
      <c r="AW44" s="147" t="str">
        <f>IF(AW43="","",VLOOKUP(AW43,'シフト記号表（勤務時間帯)'!$C$5:$K$36,9,FALSE))</f>
        <v/>
      </c>
      <c r="AX44" s="295">
        <f>IF($BB$3="計画",SUM(S44:AT44),IF($BB$3="実績",SUM(S44:AW44),""))</f>
        <v>0</v>
      </c>
      <c r="AY44" s="296"/>
      <c r="AZ44" s="297">
        <f>IF($BB$3="計画",AX44/4,IF($BB$3="実績",通所介護!AX44/(通所介護!$BB$8/7),""))</f>
        <v>0</v>
      </c>
      <c r="BA44" s="298"/>
      <c r="BB44" s="285"/>
      <c r="BC44" s="276"/>
      <c r="BD44" s="276"/>
      <c r="BE44" s="276"/>
      <c r="BF44" s="277"/>
    </row>
    <row r="45" spans="2:58" ht="20.25" customHeight="1" x14ac:dyDescent="0.4">
      <c r="B45" s="257"/>
      <c r="C45" s="299"/>
      <c r="D45" s="300"/>
      <c r="E45" s="301"/>
      <c r="F45" s="184">
        <f>C44</f>
        <v>0</v>
      </c>
      <c r="G45" s="317"/>
      <c r="H45" s="268"/>
      <c r="I45" s="266"/>
      <c r="J45" s="266"/>
      <c r="K45" s="267"/>
      <c r="L45" s="318"/>
      <c r="M45" s="287"/>
      <c r="N45" s="287"/>
      <c r="O45" s="288"/>
      <c r="P45" s="302" t="s">
        <v>51</v>
      </c>
      <c r="Q45" s="303"/>
      <c r="R45" s="304"/>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05">
        <f>IF($BB$3="計画",SUM(S45:AT45),IF($BB$3="実績",SUM(S45:AW45),""))</f>
        <v>0</v>
      </c>
      <c r="AY45" s="306"/>
      <c r="AZ45" s="307">
        <f>IF($BB$3="計画",AX45/4,IF($BB$3="実績",通所介護!AX45/(通所介護!$BB$8/7),""))</f>
        <v>0</v>
      </c>
      <c r="BA45" s="308"/>
      <c r="BB45" s="286"/>
      <c r="BC45" s="287"/>
      <c r="BD45" s="287"/>
      <c r="BE45" s="287"/>
      <c r="BF45" s="288"/>
    </row>
    <row r="46" spans="2:58" ht="20.25" customHeight="1" x14ac:dyDescent="0.4">
      <c r="B46" s="257">
        <f>B43+1</f>
        <v>9</v>
      </c>
      <c r="C46" s="259"/>
      <c r="D46" s="260"/>
      <c r="E46" s="261"/>
      <c r="F46" s="186"/>
      <c r="G46" s="262"/>
      <c r="H46" s="265"/>
      <c r="I46" s="266"/>
      <c r="J46" s="266"/>
      <c r="K46" s="267"/>
      <c r="L46" s="272"/>
      <c r="M46" s="273"/>
      <c r="N46" s="273"/>
      <c r="O46" s="274"/>
      <c r="P46" s="281" t="s">
        <v>50</v>
      </c>
      <c r="Q46" s="282"/>
      <c r="R46" s="283"/>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09"/>
      <c r="AY46" s="310"/>
      <c r="AZ46" s="311"/>
      <c r="BA46" s="312"/>
      <c r="BB46" s="284"/>
      <c r="BC46" s="273"/>
      <c r="BD46" s="273"/>
      <c r="BE46" s="273"/>
      <c r="BF46" s="274"/>
    </row>
    <row r="47" spans="2:58" ht="20.25" customHeight="1" x14ac:dyDescent="0.4">
      <c r="B47" s="257"/>
      <c r="C47" s="289"/>
      <c r="D47" s="290"/>
      <c r="E47" s="291"/>
      <c r="F47" s="184"/>
      <c r="G47" s="263"/>
      <c r="H47" s="268"/>
      <c r="I47" s="266"/>
      <c r="J47" s="266"/>
      <c r="K47" s="267"/>
      <c r="L47" s="275"/>
      <c r="M47" s="276"/>
      <c r="N47" s="276"/>
      <c r="O47" s="277"/>
      <c r="P47" s="292" t="s">
        <v>15</v>
      </c>
      <c r="Q47" s="293"/>
      <c r="R47" s="294"/>
      <c r="S47" s="145" t="str">
        <f>IF(S46="","",VLOOKUP(S46,'シフト記号表（勤務時間帯)'!$C$5:$K$36,9,FALSE))</f>
        <v/>
      </c>
      <c r="T47" s="146" t="str">
        <f>IF(T46="","",VLOOKUP(T46,'シフト記号表（勤務時間帯)'!$C$5:$K$36,9,FALSE))</f>
        <v/>
      </c>
      <c r="U47" s="146" t="str">
        <f>IF(U46="","",VLOOKUP(U46,'シフト記号表（勤務時間帯)'!$C$5:$K$36,9,FALSE))</f>
        <v/>
      </c>
      <c r="V47" s="146" t="str">
        <f>IF(V46="","",VLOOKUP(V46,'シフト記号表（勤務時間帯)'!$C$5:$K$36,9,FALSE))</f>
        <v/>
      </c>
      <c r="W47" s="146" t="str">
        <f>IF(W46="","",VLOOKUP(W46,'シフト記号表（勤務時間帯)'!$C$5:$K$36,9,FALSE))</f>
        <v/>
      </c>
      <c r="X47" s="146" t="str">
        <f>IF(X46="","",VLOOKUP(X46,'シフト記号表（勤務時間帯)'!$C$5:$K$36,9,FALSE))</f>
        <v/>
      </c>
      <c r="Y47" s="147" t="str">
        <f>IF(Y46="","",VLOOKUP(Y46,'シフト記号表（勤務時間帯)'!$C$5:$K$36,9,FALSE))</f>
        <v/>
      </c>
      <c r="Z47" s="145" t="str">
        <f>IF(Z46="","",VLOOKUP(Z46,'シフト記号表（勤務時間帯)'!$C$5:$K$36,9,FALSE))</f>
        <v/>
      </c>
      <c r="AA47" s="146" t="str">
        <f>IF(AA46="","",VLOOKUP(AA46,'シフト記号表（勤務時間帯)'!$C$5:$K$36,9,FALSE))</f>
        <v/>
      </c>
      <c r="AB47" s="146" t="str">
        <f>IF(AB46="","",VLOOKUP(AB46,'シフト記号表（勤務時間帯)'!$C$5:$K$36,9,FALSE))</f>
        <v/>
      </c>
      <c r="AC47" s="146" t="str">
        <f>IF(AC46="","",VLOOKUP(AC46,'シフト記号表（勤務時間帯)'!$C$5:$K$36,9,FALSE))</f>
        <v/>
      </c>
      <c r="AD47" s="146" t="str">
        <f>IF(AD46="","",VLOOKUP(AD46,'シフト記号表（勤務時間帯)'!$C$5:$K$36,9,FALSE))</f>
        <v/>
      </c>
      <c r="AE47" s="146" t="str">
        <f>IF(AE46="","",VLOOKUP(AE46,'シフト記号表（勤務時間帯)'!$C$5:$K$36,9,FALSE))</f>
        <v/>
      </c>
      <c r="AF47" s="147" t="str">
        <f>IF(AF46="","",VLOOKUP(AF46,'シフト記号表（勤務時間帯)'!$C$5:$K$36,9,FALSE))</f>
        <v/>
      </c>
      <c r="AG47" s="145" t="str">
        <f>IF(AG46="","",VLOOKUP(AG46,'シフト記号表（勤務時間帯)'!$C$5:$K$36,9,FALSE))</f>
        <v/>
      </c>
      <c r="AH47" s="146" t="str">
        <f>IF(AH46="","",VLOOKUP(AH46,'シフト記号表（勤務時間帯)'!$C$5:$K$36,9,FALSE))</f>
        <v/>
      </c>
      <c r="AI47" s="146" t="str">
        <f>IF(AI46="","",VLOOKUP(AI46,'シフト記号表（勤務時間帯)'!$C$5:$K$36,9,FALSE))</f>
        <v/>
      </c>
      <c r="AJ47" s="146" t="str">
        <f>IF(AJ46="","",VLOOKUP(AJ46,'シフト記号表（勤務時間帯)'!$C$5:$K$36,9,FALSE))</f>
        <v/>
      </c>
      <c r="AK47" s="146" t="str">
        <f>IF(AK46="","",VLOOKUP(AK46,'シフト記号表（勤務時間帯)'!$C$5:$K$36,9,FALSE))</f>
        <v/>
      </c>
      <c r="AL47" s="146" t="str">
        <f>IF(AL46="","",VLOOKUP(AL46,'シフト記号表（勤務時間帯)'!$C$5:$K$36,9,FALSE))</f>
        <v/>
      </c>
      <c r="AM47" s="147" t="str">
        <f>IF(AM46="","",VLOOKUP(AM46,'シフト記号表（勤務時間帯)'!$C$5:$K$36,9,FALSE))</f>
        <v/>
      </c>
      <c r="AN47" s="145" t="str">
        <f>IF(AN46="","",VLOOKUP(AN46,'シフト記号表（勤務時間帯)'!$C$5:$K$36,9,FALSE))</f>
        <v/>
      </c>
      <c r="AO47" s="146" t="str">
        <f>IF(AO46="","",VLOOKUP(AO46,'シフト記号表（勤務時間帯)'!$C$5:$K$36,9,FALSE))</f>
        <v/>
      </c>
      <c r="AP47" s="146" t="str">
        <f>IF(AP46="","",VLOOKUP(AP46,'シフト記号表（勤務時間帯)'!$C$5:$K$36,9,FALSE))</f>
        <v/>
      </c>
      <c r="AQ47" s="146" t="str">
        <f>IF(AQ46="","",VLOOKUP(AQ46,'シフト記号表（勤務時間帯)'!$C$5:$K$36,9,FALSE))</f>
        <v/>
      </c>
      <c r="AR47" s="146" t="str">
        <f>IF(AR46="","",VLOOKUP(AR46,'シフト記号表（勤務時間帯)'!$C$5:$K$36,9,FALSE))</f>
        <v/>
      </c>
      <c r="AS47" s="146" t="str">
        <f>IF(AS46="","",VLOOKUP(AS46,'シフト記号表（勤務時間帯)'!$C$5:$K$36,9,FALSE))</f>
        <v/>
      </c>
      <c r="AT47" s="147" t="str">
        <f>IF(AT46="","",VLOOKUP(AT46,'シフト記号表（勤務時間帯)'!$C$5:$K$36,9,FALSE))</f>
        <v/>
      </c>
      <c r="AU47" s="145" t="str">
        <f>IF(AU46="","",VLOOKUP(AU46,'シフト記号表（勤務時間帯)'!$C$5:$K$36,9,FALSE))</f>
        <v/>
      </c>
      <c r="AV47" s="146" t="str">
        <f>IF(AV46="","",VLOOKUP(AV46,'シフト記号表（勤務時間帯)'!$C$5:$K$36,9,FALSE))</f>
        <v/>
      </c>
      <c r="AW47" s="147" t="str">
        <f>IF(AW46="","",VLOOKUP(AW46,'シフト記号表（勤務時間帯)'!$C$5:$K$36,9,FALSE))</f>
        <v/>
      </c>
      <c r="AX47" s="295">
        <f>IF($BB$3="計画",SUM(S47:AT47),IF($BB$3="実績",SUM(S47:AW47),""))</f>
        <v>0</v>
      </c>
      <c r="AY47" s="296"/>
      <c r="AZ47" s="297">
        <f>IF($BB$3="計画",AX47/4,IF($BB$3="実績",通所介護!AX47/(通所介護!$BB$8/7),""))</f>
        <v>0</v>
      </c>
      <c r="BA47" s="298"/>
      <c r="BB47" s="285"/>
      <c r="BC47" s="276"/>
      <c r="BD47" s="276"/>
      <c r="BE47" s="276"/>
      <c r="BF47" s="277"/>
    </row>
    <row r="48" spans="2:58" ht="20.25" customHeight="1" x14ac:dyDescent="0.4">
      <c r="B48" s="257"/>
      <c r="C48" s="299"/>
      <c r="D48" s="300"/>
      <c r="E48" s="301"/>
      <c r="F48" s="184">
        <f>C47</f>
        <v>0</v>
      </c>
      <c r="G48" s="317"/>
      <c r="H48" s="268"/>
      <c r="I48" s="266"/>
      <c r="J48" s="266"/>
      <c r="K48" s="267"/>
      <c r="L48" s="318"/>
      <c r="M48" s="287"/>
      <c r="N48" s="287"/>
      <c r="O48" s="288"/>
      <c r="P48" s="302" t="s">
        <v>51</v>
      </c>
      <c r="Q48" s="303"/>
      <c r="R48" s="304"/>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05">
        <f>IF($BB$3="計画",SUM(S48:AT48),IF($BB$3="実績",SUM(S48:AW48),""))</f>
        <v>0</v>
      </c>
      <c r="AY48" s="306"/>
      <c r="AZ48" s="307">
        <f>IF($BB$3="計画",AX48/4,IF($BB$3="実績",通所介護!AX48/(通所介護!$BB$8/7),""))</f>
        <v>0</v>
      </c>
      <c r="BA48" s="308"/>
      <c r="BB48" s="286"/>
      <c r="BC48" s="287"/>
      <c r="BD48" s="287"/>
      <c r="BE48" s="287"/>
      <c r="BF48" s="288"/>
    </row>
    <row r="49" spans="2:58" ht="20.25" customHeight="1" x14ac:dyDescent="0.4">
      <c r="B49" s="257">
        <f>B46+1</f>
        <v>10</v>
      </c>
      <c r="C49" s="259"/>
      <c r="D49" s="260"/>
      <c r="E49" s="261"/>
      <c r="F49" s="186"/>
      <c r="G49" s="262"/>
      <c r="H49" s="265"/>
      <c r="I49" s="266"/>
      <c r="J49" s="266"/>
      <c r="K49" s="267"/>
      <c r="L49" s="272"/>
      <c r="M49" s="273"/>
      <c r="N49" s="273"/>
      <c r="O49" s="274"/>
      <c r="P49" s="281" t="s">
        <v>50</v>
      </c>
      <c r="Q49" s="282"/>
      <c r="R49" s="283"/>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09"/>
      <c r="AY49" s="310"/>
      <c r="AZ49" s="311"/>
      <c r="BA49" s="312"/>
      <c r="BB49" s="284"/>
      <c r="BC49" s="273"/>
      <c r="BD49" s="273"/>
      <c r="BE49" s="273"/>
      <c r="BF49" s="274"/>
    </row>
    <row r="50" spans="2:58" ht="20.25" customHeight="1" x14ac:dyDescent="0.4">
      <c r="B50" s="257"/>
      <c r="C50" s="289"/>
      <c r="D50" s="290"/>
      <c r="E50" s="291"/>
      <c r="F50" s="184"/>
      <c r="G50" s="263"/>
      <c r="H50" s="268"/>
      <c r="I50" s="266"/>
      <c r="J50" s="266"/>
      <c r="K50" s="267"/>
      <c r="L50" s="275"/>
      <c r="M50" s="276"/>
      <c r="N50" s="276"/>
      <c r="O50" s="277"/>
      <c r="P50" s="292" t="s">
        <v>15</v>
      </c>
      <c r="Q50" s="293"/>
      <c r="R50" s="294"/>
      <c r="S50" s="145" t="str">
        <f>IF(S49="","",VLOOKUP(S49,'シフト記号表（勤務時間帯)'!$C$5:$K$36,9,FALSE))</f>
        <v/>
      </c>
      <c r="T50" s="146" t="str">
        <f>IF(T49="","",VLOOKUP(T49,'シフト記号表（勤務時間帯)'!$C$5:$K$36,9,FALSE))</f>
        <v/>
      </c>
      <c r="U50" s="146" t="str">
        <f>IF(U49="","",VLOOKUP(U49,'シフト記号表（勤務時間帯)'!$C$5:$K$36,9,FALSE))</f>
        <v/>
      </c>
      <c r="V50" s="146" t="str">
        <f>IF(V49="","",VLOOKUP(V49,'シフト記号表（勤務時間帯)'!$C$5:$K$36,9,FALSE))</f>
        <v/>
      </c>
      <c r="W50" s="146" t="str">
        <f>IF(W49="","",VLOOKUP(W49,'シフト記号表（勤務時間帯)'!$C$5:$K$36,9,FALSE))</f>
        <v/>
      </c>
      <c r="X50" s="146" t="str">
        <f>IF(X49="","",VLOOKUP(X49,'シフト記号表（勤務時間帯)'!$C$5:$K$36,9,FALSE))</f>
        <v/>
      </c>
      <c r="Y50" s="147" t="str">
        <f>IF(Y49="","",VLOOKUP(Y49,'シフト記号表（勤務時間帯)'!$C$5:$K$36,9,FALSE))</f>
        <v/>
      </c>
      <c r="Z50" s="145" t="str">
        <f>IF(Z49="","",VLOOKUP(Z49,'シフト記号表（勤務時間帯)'!$C$5:$K$36,9,FALSE))</f>
        <v/>
      </c>
      <c r="AA50" s="146" t="str">
        <f>IF(AA49="","",VLOOKUP(AA49,'シフト記号表（勤務時間帯)'!$C$5:$K$36,9,FALSE))</f>
        <v/>
      </c>
      <c r="AB50" s="146" t="str">
        <f>IF(AB49="","",VLOOKUP(AB49,'シフト記号表（勤務時間帯)'!$C$5:$K$36,9,FALSE))</f>
        <v/>
      </c>
      <c r="AC50" s="146" t="str">
        <f>IF(AC49="","",VLOOKUP(AC49,'シフト記号表（勤務時間帯)'!$C$5:$K$36,9,FALSE))</f>
        <v/>
      </c>
      <c r="AD50" s="146" t="str">
        <f>IF(AD49="","",VLOOKUP(AD49,'シフト記号表（勤務時間帯)'!$C$5:$K$36,9,FALSE))</f>
        <v/>
      </c>
      <c r="AE50" s="146" t="str">
        <f>IF(AE49="","",VLOOKUP(AE49,'シフト記号表（勤務時間帯)'!$C$5:$K$36,9,FALSE))</f>
        <v/>
      </c>
      <c r="AF50" s="147" t="str">
        <f>IF(AF49="","",VLOOKUP(AF49,'シフト記号表（勤務時間帯)'!$C$5:$K$36,9,FALSE))</f>
        <v/>
      </c>
      <c r="AG50" s="145" t="str">
        <f>IF(AG49="","",VLOOKUP(AG49,'シフト記号表（勤務時間帯)'!$C$5:$K$36,9,FALSE))</f>
        <v/>
      </c>
      <c r="AH50" s="146" t="str">
        <f>IF(AH49="","",VLOOKUP(AH49,'シフト記号表（勤務時間帯)'!$C$5:$K$36,9,FALSE))</f>
        <v/>
      </c>
      <c r="AI50" s="146" t="str">
        <f>IF(AI49="","",VLOOKUP(AI49,'シフト記号表（勤務時間帯)'!$C$5:$K$36,9,FALSE))</f>
        <v/>
      </c>
      <c r="AJ50" s="146" t="str">
        <f>IF(AJ49="","",VLOOKUP(AJ49,'シフト記号表（勤務時間帯)'!$C$5:$K$36,9,FALSE))</f>
        <v/>
      </c>
      <c r="AK50" s="146" t="str">
        <f>IF(AK49="","",VLOOKUP(AK49,'シフト記号表（勤務時間帯)'!$C$5:$K$36,9,FALSE))</f>
        <v/>
      </c>
      <c r="AL50" s="146" t="str">
        <f>IF(AL49="","",VLOOKUP(AL49,'シフト記号表（勤務時間帯)'!$C$5:$K$36,9,FALSE))</f>
        <v/>
      </c>
      <c r="AM50" s="147" t="str">
        <f>IF(AM49="","",VLOOKUP(AM49,'シフト記号表（勤務時間帯)'!$C$5:$K$36,9,FALSE))</f>
        <v/>
      </c>
      <c r="AN50" s="145" t="str">
        <f>IF(AN49="","",VLOOKUP(AN49,'シフト記号表（勤務時間帯)'!$C$5:$K$36,9,FALSE))</f>
        <v/>
      </c>
      <c r="AO50" s="146" t="str">
        <f>IF(AO49="","",VLOOKUP(AO49,'シフト記号表（勤務時間帯)'!$C$5:$K$36,9,FALSE))</f>
        <v/>
      </c>
      <c r="AP50" s="146" t="str">
        <f>IF(AP49="","",VLOOKUP(AP49,'シフト記号表（勤務時間帯)'!$C$5:$K$36,9,FALSE))</f>
        <v/>
      </c>
      <c r="AQ50" s="146" t="str">
        <f>IF(AQ49="","",VLOOKUP(AQ49,'シフト記号表（勤務時間帯)'!$C$5:$K$36,9,FALSE))</f>
        <v/>
      </c>
      <c r="AR50" s="146" t="str">
        <f>IF(AR49="","",VLOOKUP(AR49,'シフト記号表（勤務時間帯)'!$C$5:$K$36,9,FALSE))</f>
        <v/>
      </c>
      <c r="AS50" s="146" t="str">
        <f>IF(AS49="","",VLOOKUP(AS49,'シフト記号表（勤務時間帯)'!$C$5:$K$36,9,FALSE))</f>
        <v/>
      </c>
      <c r="AT50" s="147" t="str">
        <f>IF(AT49="","",VLOOKUP(AT49,'シフト記号表（勤務時間帯)'!$C$5:$K$36,9,FALSE))</f>
        <v/>
      </c>
      <c r="AU50" s="145" t="str">
        <f>IF(AU49="","",VLOOKUP(AU49,'シフト記号表（勤務時間帯)'!$C$5:$K$36,9,FALSE))</f>
        <v/>
      </c>
      <c r="AV50" s="146" t="str">
        <f>IF(AV49="","",VLOOKUP(AV49,'シフト記号表（勤務時間帯)'!$C$5:$K$36,9,FALSE))</f>
        <v/>
      </c>
      <c r="AW50" s="147" t="str">
        <f>IF(AW49="","",VLOOKUP(AW49,'シフト記号表（勤務時間帯)'!$C$5:$K$36,9,FALSE))</f>
        <v/>
      </c>
      <c r="AX50" s="295">
        <f>IF($BB$3="計画",SUM(S50:AT50),IF($BB$3="実績",SUM(S50:AW50),""))</f>
        <v>0</v>
      </c>
      <c r="AY50" s="296"/>
      <c r="AZ50" s="297">
        <f>IF($BB$3="計画",AX50/4,IF($BB$3="実績",通所介護!AX50/(通所介護!$BB$8/7),""))</f>
        <v>0</v>
      </c>
      <c r="BA50" s="298"/>
      <c r="BB50" s="285"/>
      <c r="BC50" s="276"/>
      <c r="BD50" s="276"/>
      <c r="BE50" s="276"/>
      <c r="BF50" s="277"/>
    </row>
    <row r="51" spans="2:58" ht="20.25" customHeight="1" x14ac:dyDescent="0.4">
      <c r="B51" s="257"/>
      <c r="C51" s="299"/>
      <c r="D51" s="300"/>
      <c r="E51" s="301"/>
      <c r="F51" s="184">
        <f>C50</f>
        <v>0</v>
      </c>
      <c r="G51" s="317"/>
      <c r="H51" s="268"/>
      <c r="I51" s="266"/>
      <c r="J51" s="266"/>
      <c r="K51" s="267"/>
      <c r="L51" s="318"/>
      <c r="M51" s="287"/>
      <c r="N51" s="287"/>
      <c r="O51" s="288"/>
      <c r="P51" s="302" t="s">
        <v>51</v>
      </c>
      <c r="Q51" s="303"/>
      <c r="R51" s="304"/>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05">
        <f>IF($BB$3="計画",SUM(S51:AT51),IF($BB$3="実績",SUM(S51:AW51),""))</f>
        <v>0</v>
      </c>
      <c r="AY51" s="306"/>
      <c r="AZ51" s="307">
        <f>IF($BB$3="計画",AX51/4,IF($BB$3="実績",通所介護!AX51/(通所介護!$BB$8/7),""))</f>
        <v>0</v>
      </c>
      <c r="BA51" s="308"/>
      <c r="BB51" s="286"/>
      <c r="BC51" s="287"/>
      <c r="BD51" s="287"/>
      <c r="BE51" s="287"/>
      <c r="BF51" s="288"/>
    </row>
    <row r="52" spans="2:58" ht="20.25" customHeight="1" x14ac:dyDescent="0.4">
      <c r="B52" s="257">
        <f>B49+1</f>
        <v>11</v>
      </c>
      <c r="C52" s="259"/>
      <c r="D52" s="260"/>
      <c r="E52" s="261"/>
      <c r="F52" s="186"/>
      <c r="G52" s="262"/>
      <c r="H52" s="265"/>
      <c r="I52" s="266"/>
      <c r="J52" s="266"/>
      <c r="K52" s="267"/>
      <c r="L52" s="272"/>
      <c r="M52" s="273"/>
      <c r="N52" s="273"/>
      <c r="O52" s="274"/>
      <c r="P52" s="281" t="s">
        <v>50</v>
      </c>
      <c r="Q52" s="282"/>
      <c r="R52" s="283"/>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09"/>
      <c r="AY52" s="310"/>
      <c r="AZ52" s="311"/>
      <c r="BA52" s="312"/>
      <c r="BB52" s="284"/>
      <c r="BC52" s="273"/>
      <c r="BD52" s="273"/>
      <c r="BE52" s="273"/>
      <c r="BF52" s="274"/>
    </row>
    <row r="53" spans="2:58" ht="20.25" customHeight="1" x14ac:dyDescent="0.4">
      <c r="B53" s="257"/>
      <c r="C53" s="289"/>
      <c r="D53" s="290"/>
      <c r="E53" s="291"/>
      <c r="F53" s="184"/>
      <c r="G53" s="263"/>
      <c r="H53" s="268"/>
      <c r="I53" s="266"/>
      <c r="J53" s="266"/>
      <c r="K53" s="267"/>
      <c r="L53" s="275"/>
      <c r="M53" s="276"/>
      <c r="N53" s="276"/>
      <c r="O53" s="277"/>
      <c r="P53" s="292" t="s">
        <v>15</v>
      </c>
      <c r="Q53" s="293"/>
      <c r="R53" s="294"/>
      <c r="S53" s="145" t="str">
        <f>IF(S52="","",VLOOKUP(S52,'シフト記号表（勤務時間帯)'!$C$5:$K$36,9,FALSE))</f>
        <v/>
      </c>
      <c r="T53" s="146" t="str">
        <f>IF(T52="","",VLOOKUP(T52,'シフト記号表（勤務時間帯)'!$C$5:$K$36,9,FALSE))</f>
        <v/>
      </c>
      <c r="U53" s="146" t="str">
        <f>IF(U52="","",VLOOKUP(U52,'シフト記号表（勤務時間帯)'!$C$5:$K$36,9,FALSE))</f>
        <v/>
      </c>
      <c r="V53" s="146" t="str">
        <f>IF(V52="","",VLOOKUP(V52,'シフト記号表（勤務時間帯)'!$C$5:$K$36,9,FALSE))</f>
        <v/>
      </c>
      <c r="W53" s="146" t="str">
        <f>IF(W52="","",VLOOKUP(W52,'シフト記号表（勤務時間帯)'!$C$5:$K$36,9,FALSE))</f>
        <v/>
      </c>
      <c r="X53" s="146" t="str">
        <f>IF(X52="","",VLOOKUP(X52,'シフト記号表（勤務時間帯)'!$C$5:$K$36,9,FALSE))</f>
        <v/>
      </c>
      <c r="Y53" s="147" t="str">
        <f>IF(Y52="","",VLOOKUP(Y52,'シフト記号表（勤務時間帯)'!$C$5:$K$36,9,FALSE))</f>
        <v/>
      </c>
      <c r="Z53" s="145" t="str">
        <f>IF(Z52="","",VLOOKUP(Z52,'シフト記号表（勤務時間帯)'!$C$5:$K$36,9,FALSE))</f>
        <v/>
      </c>
      <c r="AA53" s="146" t="str">
        <f>IF(AA52="","",VLOOKUP(AA52,'シフト記号表（勤務時間帯)'!$C$5:$K$36,9,FALSE))</f>
        <v/>
      </c>
      <c r="AB53" s="146" t="str">
        <f>IF(AB52="","",VLOOKUP(AB52,'シフト記号表（勤務時間帯)'!$C$5:$K$36,9,FALSE))</f>
        <v/>
      </c>
      <c r="AC53" s="146" t="str">
        <f>IF(AC52="","",VLOOKUP(AC52,'シフト記号表（勤務時間帯)'!$C$5:$K$36,9,FALSE))</f>
        <v/>
      </c>
      <c r="AD53" s="146" t="str">
        <f>IF(AD52="","",VLOOKUP(AD52,'シフト記号表（勤務時間帯)'!$C$5:$K$36,9,FALSE))</f>
        <v/>
      </c>
      <c r="AE53" s="146" t="str">
        <f>IF(AE52="","",VLOOKUP(AE52,'シフト記号表（勤務時間帯)'!$C$5:$K$36,9,FALSE))</f>
        <v/>
      </c>
      <c r="AF53" s="147" t="str">
        <f>IF(AF52="","",VLOOKUP(AF52,'シフト記号表（勤務時間帯)'!$C$5:$K$36,9,FALSE))</f>
        <v/>
      </c>
      <c r="AG53" s="145" t="str">
        <f>IF(AG52="","",VLOOKUP(AG52,'シフト記号表（勤務時間帯)'!$C$5:$K$36,9,FALSE))</f>
        <v/>
      </c>
      <c r="AH53" s="146" t="str">
        <f>IF(AH52="","",VLOOKUP(AH52,'シフト記号表（勤務時間帯)'!$C$5:$K$36,9,FALSE))</f>
        <v/>
      </c>
      <c r="AI53" s="146" t="str">
        <f>IF(AI52="","",VLOOKUP(AI52,'シフト記号表（勤務時間帯)'!$C$5:$K$36,9,FALSE))</f>
        <v/>
      </c>
      <c r="AJ53" s="146" t="str">
        <f>IF(AJ52="","",VLOOKUP(AJ52,'シフト記号表（勤務時間帯)'!$C$5:$K$36,9,FALSE))</f>
        <v/>
      </c>
      <c r="AK53" s="146" t="str">
        <f>IF(AK52="","",VLOOKUP(AK52,'シフト記号表（勤務時間帯)'!$C$5:$K$36,9,FALSE))</f>
        <v/>
      </c>
      <c r="AL53" s="146" t="str">
        <f>IF(AL52="","",VLOOKUP(AL52,'シフト記号表（勤務時間帯)'!$C$5:$K$36,9,FALSE))</f>
        <v/>
      </c>
      <c r="AM53" s="147" t="str">
        <f>IF(AM52="","",VLOOKUP(AM52,'シフト記号表（勤務時間帯)'!$C$5:$K$36,9,FALSE))</f>
        <v/>
      </c>
      <c r="AN53" s="145" t="str">
        <f>IF(AN52="","",VLOOKUP(AN52,'シフト記号表（勤務時間帯)'!$C$5:$K$36,9,FALSE))</f>
        <v/>
      </c>
      <c r="AO53" s="146" t="str">
        <f>IF(AO52="","",VLOOKUP(AO52,'シフト記号表（勤務時間帯)'!$C$5:$K$36,9,FALSE))</f>
        <v/>
      </c>
      <c r="AP53" s="146" t="str">
        <f>IF(AP52="","",VLOOKUP(AP52,'シフト記号表（勤務時間帯)'!$C$5:$K$36,9,FALSE))</f>
        <v/>
      </c>
      <c r="AQ53" s="146" t="str">
        <f>IF(AQ52="","",VLOOKUP(AQ52,'シフト記号表（勤務時間帯)'!$C$5:$K$36,9,FALSE))</f>
        <v/>
      </c>
      <c r="AR53" s="146" t="str">
        <f>IF(AR52="","",VLOOKUP(AR52,'シフト記号表（勤務時間帯)'!$C$5:$K$36,9,FALSE))</f>
        <v/>
      </c>
      <c r="AS53" s="146" t="str">
        <f>IF(AS52="","",VLOOKUP(AS52,'シフト記号表（勤務時間帯)'!$C$5:$K$36,9,FALSE))</f>
        <v/>
      </c>
      <c r="AT53" s="147" t="str">
        <f>IF(AT52="","",VLOOKUP(AT52,'シフト記号表（勤務時間帯)'!$C$5:$K$36,9,FALSE))</f>
        <v/>
      </c>
      <c r="AU53" s="145" t="str">
        <f>IF(AU52="","",VLOOKUP(AU52,'シフト記号表（勤務時間帯)'!$C$5:$K$36,9,FALSE))</f>
        <v/>
      </c>
      <c r="AV53" s="146" t="str">
        <f>IF(AV52="","",VLOOKUP(AV52,'シフト記号表（勤務時間帯)'!$C$5:$K$36,9,FALSE))</f>
        <v/>
      </c>
      <c r="AW53" s="147" t="str">
        <f>IF(AW52="","",VLOOKUP(AW52,'シフト記号表（勤務時間帯)'!$C$5:$K$36,9,FALSE))</f>
        <v/>
      </c>
      <c r="AX53" s="295">
        <f>IF($BB$3="計画",SUM(S53:AT53),IF($BB$3="実績",SUM(S53:AW53),""))</f>
        <v>0</v>
      </c>
      <c r="AY53" s="296"/>
      <c r="AZ53" s="297">
        <f>IF($BB$3="計画",AX53/4,IF($BB$3="実績",通所介護!AX53/(通所介護!$BB$8/7),""))</f>
        <v>0</v>
      </c>
      <c r="BA53" s="298"/>
      <c r="BB53" s="285"/>
      <c r="BC53" s="276"/>
      <c r="BD53" s="276"/>
      <c r="BE53" s="276"/>
      <c r="BF53" s="277"/>
    </row>
    <row r="54" spans="2:58" ht="20.25" customHeight="1" x14ac:dyDescent="0.4">
      <c r="B54" s="257"/>
      <c r="C54" s="299"/>
      <c r="D54" s="300"/>
      <c r="E54" s="301"/>
      <c r="F54" s="184">
        <f>C53</f>
        <v>0</v>
      </c>
      <c r="G54" s="317"/>
      <c r="H54" s="268"/>
      <c r="I54" s="266"/>
      <c r="J54" s="266"/>
      <c r="K54" s="267"/>
      <c r="L54" s="318"/>
      <c r="M54" s="287"/>
      <c r="N54" s="287"/>
      <c r="O54" s="288"/>
      <c r="P54" s="302" t="s">
        <v>51</v>
      </c>
      <c r="Q54" s="303"/>
      <c r="R54" s="304"/>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05">
        <f>IF($BB$3="計画",SUM(S54:AT54),IF($BB$3="実績",SUM(S54:AW54),""))</f>
        <v>0</v>
      </c>
      <c r="AY54" s="306"/>
      <c r="AZ54" s="307">
        <f>IF($BB$3="計画",AX54/4,IF($BB$3="実績",通所介護!AX54/(通所介護!$BB$8/7),""))</f>
        <v>0</v>
      </c>
      <c r="BA54" s="308"/>
      <c r="BB54" s="286"/>
      <c r="BC54" s="287"/>
      <c r="BD54" s="287"/>
      <c r="BE54" s="287"/>
      <c r="BF54" s="288"/>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5" t="str">
        <f>IF(S55="","",VLOOKUP(S55,'シフト記号表（勤務時間帯)'!$C$5:$K$36,9,FALSE))</f>
        <v/>
      </c>
      <c r="T56" s="146" t="str">
        <f>IF(T55="","",VLOOKUP(T55,'シフト記号表（勤務時間帯)'!$C$5:$K$36,9,FALSE))</f>
        <v/>
      </c>
      <c r="U56" s="146" t="str">
        <f>IF(U55="","",VLOOKUP(U55,'シフト記号表（勤務時間帯)'!$C$5:$K$36,9,FALSE))</f>
        <v/>
      </c>
      <c r="V56" s="146" t="str">
        <f>IF(V55="","",VLOOKUP(V55,'シフト記号表（勤務時間帯)'!$C$5:$K$36,9,FALSE))</f>
        <v/>
      </c>
      <c r="W56" s="146" t="str">
        <f>IF(W55="","",VLOOKUP(W55,'シフト記号表（勤務時間帯)'!$C$5:$K$36,9,FALSE))</f>
        <v/>
      </c>
      <c r="X56" s="146" t="str">
        <f>IF(X55="","",VLOOKUP(X55,'シフト記号表（勤務時間帯)'!$C$5:$K$36,9,FALSE))</f>
        <v/>
      </c>
      <c r="Y56" s="147" t="str">
        <f>IF(Y55="","",VLOOKUP(Y55,'シフト記号表（勤務時間帯)'!$C$5:$K$36,9,FALSE))</f>
        <v/>
      </c>
      <c r="Z56" s="145" t="str">
        <f>IF(Z55="","",VLOOKUP(Z55,'シフト記号表（勤務時間帯)'!$C$5:$K$36,9,FALSE))</f>
        <v/>
      </c>
      <c r="AA56" s="146" t="str">
        <f>IF(AA55="","",VLOOKUP(AA55,'シフト記号表（勤務時間帯)'!$C$5:$K$36,9,FALSE))</f>
        <v/>
      </c>
      <c r="AB56" s="146" t="str">
        <f>IF(AB55="","",VLOOKUP(AB55,'シフト記号表（勤務時間帯)'!$C$5:$K$36,9,FALSE))</f>
        <v/>
      </c>
      <c r="AC56" s="146" t="str">
        <f>IF(AC55="","",VLOOKUP(AC55,'シフト記号表（勤務時間帯)'!$C$5:$K$36,9,FALSE))</f>
        <v/>
      </c>
      <c r="AD56" s="146" t="str">
        <f>IF(AD55="","",VLOOKUP(AD55,'シフト記号表（勤務時間帯)'!$C$5:$K$36,9,FALSE))</f>
        <v/>
      </c>
      <c r="AE56" s="146" t="str">
        <f>IF(AE55="","",VLOOKUP(AE55,'シフト記号表（勤務時間帯)'!$C$5:$K$36,9,FALSE))</f>
        <v/>
      </c>
      <c r="AF56" s="147" t="str">
        <f>IF(AF55="","",VLOOKUP(AF55,'シフト記号表（勤務時間帯)'!$C$5:$K$36,9,FALSE))</f>
        <v/>
      </c>
      <c r="AG56" s="145" t="str">
        <f>IF(AG55="","",VLOOKUP(AG55,'シフト記号表（勤務時間帯)'!$C$5:$K$36,9,FALSE))</f>
        <v/>
      </c>
      <c r="AH56" s="146" t="str">
        <f>IF(AH55="","",VLOOKUP(AH55,'シフト記号表（勤務時間帯)'!$C$5:$K$36,9,FALSE))</f>
        <v/>
      </c>
      <c r="AI56" s="146" t="str">
        <f>IF(AI55="","",VLOOKUP(AI55,'シフト記号表（勤務時間帯)'!$C$5:$K$36,9,FALSE))</f>
        <v/>
      </c>
      <c r="AJ56" s="146" t="str">
        <f>IF(AJ55="","",VLOOKUP(AJ55,'シフト記号表（勤務時間帯)'!$C$5:$K$36,9,FALSE))</f>
        <v/>
      </c>
      <c r="AK56" s="146" t="str">
        <f>IF(AK55="","",VLOOKUP(AK55,'シフト記号表（勤務時間帯)'!$C$5:$K$36,9,FALSE))</f>
        <v/>
      </c>
      <c r="AL56" s="146" t="str">
        <f>IF(AL55="","",VLOOKUP(AL55,'シフト記号表（勤務時間帯)'!$C$5:$K$36,9,FALSE))</f>
        <v/>
      </c>
      <c r="AM56" s="147" t="str">
        <f>IF(AM55="","",VLOOKUP(AM55,'シフト記号表（勤務時間帯)'!$C$5:$K$36,9,FALSE))</f>
        <v/>
      </c>
      <c r="AN56" s="145" t="str">
        <f>IF(AN55="","",VLOOKUP(AN55,'シフト記号表（勤務時間帯)'!$C$5:$K$36,9,FALSE))</f>
        <v/>
      </c>
      <c r="AO56" s="146" t="str">
        <f>IF(AO55="","",VLOOKUP(AO55,'シフト記号表（勤務時間帯)'!$C$5:$K$36,9,FALSE))</f>
        <v/>
      </c>
      <c r="AP56" s="146" t="str">
        <f>IF(AP55="","",VLOOKUP(AP55,'シフト記号表（勤務時間帯)'!$C$5:$K$36,9,FALSE))</f>
        <v/>
      </c>
      <c r="AQ56" s="146" t="str">
        <f>IF(AQ55="","",VLOOKUP(AQ55,'シフト記号表（勤務時間帯)'!$C$5:$K$36,9,FALSE))</f>
        <v/>
      </c>
      <c r="AR56" s="146" t="str">
        <f>IF(AR55="","",VLOOKUP(AR55,'シフト記号表（勤務時間帯)'!$C$5:$K$36,9,FALSE))</f>
        <v/>
      </c>
      <c r="AS56" s="146" t="str">
        <f>IF(AS55="","",VLOOKUP(AS55,'シフト記号表（勤務時間帯)'!$C$5:$K$36,9,FALSE))</f>
        <v/>
      </c>
      <c r="AT56" s="147" t="str">
        <f>IF(AT55="","",VLOOKUP(AT55,'シフト記号表（勤務時間帯)'!$C$5:$K$36,9,FALSE))</f>
        <v/>
      </c>
      <c r="AU56" s="145" t="str">
        <f>IF(AU55="","",VLOOKUP(AU55,'シフト記号表（勤務時間帯)'!$C$5:$K$36,9,FALSE))</f>
        <v/>
      </c>
      <c r="AV56" s="146" t="str">
        <f>IF(AV55="","",VLOOKUP(AV55,'シフト記号表（勤務時間帯)'!$C$5:$K$36,9,FALSE))</f>
        <v/>
      </c>
      <c r="AW56" s="147" t="str">
        <f>IF(AW55="","",VLOOKUP(AW55,'シフト記号表（勤務時間帯)'!$C$5:$K$36,9,FALSE))</f>
        <v/>
      </c>
      <c r="AX56" s="295">
        <f>IF($BB$3="計画",SUM(S56:AT56),IF($BB$3="実績",SUM(S56:AW56),""))</f>
        <v>0</v>
      </c>
      <c r="AY56" s="296"/>
      <c r="AZ56" s="297">
        <f>IF($BB$3="計画",AX56/4,IF($BB$3="実績",通所介護!AX56/(通所介護!$BB$8/7),""))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05">
        <f>IF($BB$3="計画",SUM(S57:AT57),IF($BB$3="実績",SUM(S57:AW57),""))</f>
        <v>0</v>
      </c>
      <c r="AY57" s="306"/>
      <c r="AZ57" s="307">
        <f>IF($BB$3="計画",AX57/4,IF($BB$3="実績",通所介護!AX57/(通所介護!$BB$8/7),""))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5" t="str">
        <f>IF(S58="","",VLOOKUP(S58,'シフト記号表（勤務時間帯)'!$C$5:$K$36,9,FALSE))</f>
        <v/>
      </c>
      <c r="T59" s="146" t="str">
        <f>IF(T58="","",VLOOKUP(T58,'シフト記号表（勤務時間帯)'!$C$5:$K$36,9,FALSE))</f>
        <v/>
      </c>
      <c r="U59" s="146" t="str">
        <f>IF(U58="","",VLOOKUP(U58,'シフト記号表（勤務時間帯)'!$C$5:$K$36,9,FALSE))</f>
        <v/>
      </c>
      <c r="V59" s="146" t="str">
        <f>IF(V58="","",VLOOKUP(V58,'シフト記号表（勤務時間帯)'!$C$5:$K$36,9,FALSE))</f>
        <v/>
      </c>
      <c r="W59" s="146" t="str">
        <f>IF(W58="","",VLOOKUP(W58,'シフト記号表（勤務時間帯)'!$C$5:$K$36,9,FALSE))</f>
        <v/>
      </c>
      <c r="X59" s="146" t="str">
        <f>IF(X58="","",VLOOKUP(X58,'シフト記号表（勤務時間帯)'!$C$5:$K$36,9,FALSE))</f>
        <v/>
      </c>
      <c r="Y59" s="147" t="str">
        <f>IF(Y58="","",VLOOKUP(Y58,'シフト記号表（勤務時間帯)'!$C$5:$K$36,9,FALSE))</f>
        <v/>
      </c>
      <c r="Z59" s="145" t="str">
        <f>IF(Z58="","",VLOOKUP(Z58,'シフト記号表（勤務時間帯)'!$C$5:$K$36,9,FALSE))</f>
        <v/>
      </c>
      <c r="AA59" s="146" t="str">
        <f>IF(AA58="","",VLOOKUP(AA58,'シフト記号表（勤務時間帯)'!$C$5:$K$36,9,FALSE))</f>
        <v/>
      </c>
      <c r="AB59" s="146" t="str">
        <f>IF(AB58="","",VLOOKUP(AB58,'シフト記号表（勤務時間帯)'!$C$5:$K$36,9,FALSE))</f>
        <v/>
      </c>
      <c r="AC59" s="146" t="str">
        <f>IF(AC58="","",VLOOKUP(AC58,'シフト記号表（勤務時間帯)'!$C$5:$K$36,9,FALSE))</f>
        <v/>
      </c>
      <c r="AD59" s="146" t="str">
        <f>IF(AD58="","",VLOOKUP(AD58,'シフト記号表（勤務時間帯)'!$C$5:$K$36,9,FALSE))</f>
        <v/>
      </c>
      <c r="AE59" s="146" t="str">
        <f>IF(AE58="","",VLOOKUP(AE58,'シフト記号表（勤務時間帯)'!$C$5:$K$36,9,FALSE))</f>
        <v/>
      </c>
      <c r="AF59" s="147" t="str">
        <f>IF(AF58="","",VLOOKUP(AF58,'シフト記号表（勤務時間帯)'!$C$5:$K$36,9,FALSE))</f>
        <v/>
      </c>
      <c r="AG59" s="145" t="str">
        <f>IF(AG58="","",VLOOKUP(AG58,'シフト記号表（勤務時間帯)'!$C$5:$K$36,9,FALSE))</f>
        <v/>
      </c>
      <c r="AH59" s="146" t="str">
        <f>IF(AH58="","",VLOOKUP(AH58,'シフト記号表（勤務時間帯)'!$C$5:$K$36,9,FALSE))</f>
        <v/>
      </c>
      <c r="AI59" s="146" t="str">
        <f>IF(AI58="","",VLOOKUP(AI58,'シフト記号表（勤務時間帯)'!$C$5:$K$36,9,FALSE))</f>
        <v/>
      </c>
      <c r="AJ59" s="146" t="str">
        <f>IF(AJ58="","",VLOOKUP(AJ58,'シフト記号表（勤務時間帯)'!$C$5:$K$36,9,FALSE))</f>
        <v/>
      </c>
      <c r="AK59" s="146" t="str">
        <f>IF(AK58="","",VLOOKUP(AK58,'シフト記号表（勤務時間帯)'!$C$5:$K$36,9,FALSE))</f>
        <v/>
      </c>
      <c r="AL59" s="146" t="str">
        <f>IF(AL58="","",VLOOKUP(AL58,'シフト記号表（勤務時間帯)'!$C$5:$K$36,9,FALSE))</f>
        <v/>
      </c>
      <c r="AM59" s="147" t="str">
        <f>IF(AM58="","",VLOOKUP(AM58,'シフト記号表（勤務時間帯)'!$C$5:$K$36,9,FALSE))</f>
        <v/>
      </c>
      <c r="AN59" s="145" t="str">
        <f>IF(AN58="","",VLOOKUP(AN58,'シフト記号表（勤務時間帯)'!$C$5:$K$36,9,FALSE))</f>
        <v/>
      </c>
      <c r="AO59" s="146" t="str">
        <f>IF(AO58="","",VLOOKUP(AO58,'シフト記号表（勤務時間帯)'!$C$5:$K$36,9,FALSE))</f>
        <v/>
      </c>
      <c r="AP59" s="146" t="str">
        <f>IF(AP58="","",VLOOKUP(AP58,'シフト記号表（勤務時間帯)'!$C$5:$K$36,9,FALSE))</f>
        <v/>
      </c>
      <c r="AQ59" s="146" t="str">
        <f>IF(AQ58="","",VLOOKUP(AQ58,'シフト記号表（勤務時間帯)'!$C$5:$K$36,9,FALSE))</f>
        <v/>
      </c>
      <c r="AR59" s="146" t="str">
        <f>IF(AR58="","",VLOOKUP(AR58,'シフト記号表（勤務時間帯)'!$C$5:$K$36,9,FALSE))</f>
        <v/>
      </c>
      <c r="AS59" s="146" t="str">
        <f>IF(AS58="","",VLOOKUP(AS58,'シフト記号表（勤務時間帯)'!$C$5:$K$36,9,FALSE))</f>
        <v/>
      </c>
      <c r="AT59" s="147" t="str">
        <f>IF(AT58="","",VLOOKUP(AT58,'シフト記号表（勤務時間帯)'!$C$5:$K$36,9,FALSE))</f>
        <v/>
      </c>
      <c r="AU59" s="145" t="str">
        <f>IF(AU58="","",VLOOKUP(AU58,'シフト記号表（勤務時間帯)'!$C$5:$K$36,9,FALSE))</f>
        <v/>
      </c>
      <c r="AV59" s="146" t="str">
        <f>IF(AV58="","",VLOOKUP(AV58,'シフト記号表（勤務時間帯)'!$C$5:$K$36,9,FALSE))</f>
        <v/>
      </c>
      <c r="AW59" s="147" t="str">
        <f>IF(AW58="","",VLOOKUP(AW58,'シフト記号表（勤務時間帯)'!$C$5:$K$36,9,FALSE))</f>
        <v/>
      </c>
      <c r="AX59" s="295">
        <f>IF($BB$3="計画",SUM(S59:AT59),IF($BB$3="実績",SUM(S59:AW59),""))</f>
        <v>0</v>
      </c>
      <c r="AY59" s="296"/>
      <c r="AZ59" s="297">
        <f>IF($BB$3="計画",AX59/4,IF($BB$3="実績",通所介護!AX59/(通所介護!$BB$8/7),""))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234">
        <f>IF($BB$3="計画",SUM(S60:AT60),IF($BB$3="実績",SUM(S60:AW60),""))</f>
        <v>0</v>
      </c>
      <c r="AY60" s="235"/>
      <c r="AZ60" s="236">
        <f>IF($BB$3="計画",AX60/4,IF($BB$3="実績",通所介護!AX60/(通所介護!$BB$8/7),""))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152</v>
      </c>
      <c r="I62" s="238"/>
      <c r="J62" s="238"/>
      <c r="K62" s="238"/>
      <c r="L62" s="238"/>
      <c r="M62" s="238"/>
      <c r="N62" s="238"/>
      <c r="O62" s="238"/>
      <c r="P62" s="238"/>
      <c r="Q62" s="238"/>
      <c r="R62" s="239"/>
      <c r="S62" s="151" t="str">
        <f t="shared" ref="S62:AW62" si="1">IF(SUMIF($F$22:$F$60, "生活相談員", S22:S60)=0,"",SUMIF($F$22:$F$60,"生活相談員",S22:S60))</f>
        <v/>
      </c>
      <c r="T62" s="152" t="str">
        <f t="shared" si="1"/>
        <v/>
      </c>
      <c r="U62" s="152" t="str">
        <f t="shared" si="1"/>
        <v/>
      </c>
      <c r="V62" s="152" t="str">
        <f t="shared" si="1"/>
        <v/>
      </c>
      <c r="W62" s="152" t="str">
        <f t="shared" si="1"/>
        <v/>
      </c>
      <c r="X62" s="152" t="str">
        <f t="shared" si="1"/>
        <v/>
      </c>
      <c r="Y62" s="153" t="str">
        <f t="shared" si="1"/>
        <v/>
      </c>
      <c r="Z62" s="151" t="str">
        <f t="shared" si="1"/>
        <v/>
      </c>
      <c r="AA62" s="152" t="str">
        <f t="shared" si="1"/>
        <v/>
      </c>
      <c r="AB62" s="152" t="str">
        <f t="shared" si="1"/>
        <v/>
      </c>
      <c r="AC62" s="152" t="str">
        <f t="shared" si="1"/>
        <v/>
      </c>
      <c r="AD62" s="152" t="str">
        <f t="shared" si="1"/>
        <v/>
      </c>
      <c r="AE62" s="152" t="str">
        <f t="shared" si="1"/>
        <v/>
      </c>
      <c r="AF62" s="153" t="str">
        <f t="shared" si="1"/>
        <v/>
      </c>
      <c r="AG62" s="151" t="str">
        <f t="shared" si="1"/>
        <v/>
      </c>
      <c r="AH62" s="152" t="str">
        <f t="shared" si="1"/>
        <v/>
      </c>
      <c r="AI62" s="152" t="str">
        <f t="shared" si="1"/>
        <v/>
      </c>
      <c r="AJ62" s="152" t="str">
        <f t="shared" si="1"/>
        <v/>
      </c>
      <c r="AK62" s="152" t="str">
        <f t="shared" si="1"/>
        <v/>
      </c>
      <c r="AL62" s="152" t="str">
        <f t="shared" si="1"/>
        <v/>
      </c>
      <c r="AM62" s="153" t="str">
        <f t="shared" si="1"/>
        <v/>
      </c>
      <c r="AN62" s="151" t="str">
        <f t="shared" si="1"/>
        <v/>
      </c>
      <c r="AO62" s="152" t="str">
        <f t="shared" si="1"/>
        <v/>
      </c>
      <c r="AP62" s="152" t="str">
        <f t="shared" si="1"/>
        <v/>
      </c>
      <c r="AQ62" s="152" t="str">
        <f t="shared" si="1"/>
        <v/>
      </c>
      <c r="AR62" s="152" t="str">
        <f t="shared" si="1"/>
        <v/>
      </c>
      <c r="AS62" s="152" t="str">
        <f t="shared" si="1"/>
        <v/>
      </c>
      <c r="AT62" s="153" t="str">
        <f t="shared" si="1"/>
        <v/>
      </c>
      <c r="AU62" s="151" t="str">
        <f t="shared" si="1"/>
        <v/>
      </c>
      <c r="AV62" s="152" t="str">
        <f t="shared" si="1"/>
        <v/>
      </c>
      <c r="AW62" s="153" t="str">
        <f t="shared" si="1"/>
        <v/>
      </c>
      <c r="AX62" s="240" t="str">
        <f>IF(SUMIF($C$22:$C$60, "生活相談員", AX22:AY60)=0,"",SUMIF($C$22:$C$60,"生活相談員",AX22:AY60))</f>
        <v/>
      </c>
      <c r="AY62" s="241"/>
      <c r="AZ62" s="242" t="str">
        <f>IF(AX62="","",IF($BB$3="計画",AX62/4,IF($BB$3="実績",AX62/(通所介護!$BB$8/7),"")))</f>
        <v/>
      </c>
      <c r="BA62" s="243"/>
      <c r="BB62" s="205"/>
      <c r="BC62" s="206"/>
      <c r="BD62" s="206"/>
      <c r="BE62" s="206"/>
      <c r="BF62" s="207"/>
    </row>
    <row r="63" spans="2:58" ht="20.25" customHeight="1" x14ac:dyDescent="0.4">
      <c r="B63" s="118"/>
      <c r="C63" s="34"/>
      <c r="D63" s="34"/>
      <c r="E63" s="34"/>
      <c r="F63" s="34"/>
      <c r="G63" s="34"/>
      <c r="H63" s="229" t="s">
        <v>153</v>
      </c>
      <c r="I63" s="229"/>
      <c r="J63" s="229"/>
      <c r="K63" s="229"/>
      <c r="L63" s="229"/>
      <c r="M63" s="229"/>
      <c r="N63" s="229"/>
      <c r="O63" s="229"/>
      <c r="P63" s="229"/>
      <c r="Q63" s="229"/>
      <c r="R63" s="230"/>
      <c r="S63" s="154" t="str">
        <f t="shared" ref="S63:AW63" si="2">IF(SUMIF($F$22:$F$60, "介護職員", S22:S60)=0,"",SUMIF($F$22:$F$60, "介護職員", S22:S60))</f>
        <v/>
      </c>
      <c r="T63" s="155" t="str">
        <f t="shared" si="2"/>
        <v/>
      </c>
      <c r="U63" s="155" t="str">
        <f t="shared" si="2"/>
        <v/>
      </c>
      <c r="V63" s="155" t="str">
        <f t="shared" si="2"/>
        <v/>
      </c>
      <c r="W63" s="155" t="str">
        <f t="shared" si="2"/>
        <v/>
      </c>
      <c r="X63" s="155" t="str">
        <f t="shared" si="2"/>
        <v/>
      </c>
      <c r="Y63" s="156" t="str">
        <f t="shared" si="2"/>
        <v/>
      </c>
      <c r="Z63" s="154" t="str">
        <f t="shared" si="2"/>
        <v/>
      </c>
      <c r="AA63" s="155" t="str">
        <f t="shared" si="2"/>
        <v/>
      </c>
      <c r="AB63" s="155" t="str">
        <f t="shared" si="2"/>
        <v/>
      </c>
      <c r="AC63" s="155" t="str">
        <f t="shared" si="2"/>
        <v/>
      </c>
      <c r="AD63" s="155" t="str">
        <f t="shared" si="2"/>
        <v/>
      </c>
      <c r="AE63" s="155" t="str">
        <f t="shared" si="2"/>
        <v/>
      </c>
      <c r="AF63" s="156" t="str">
        <f t="shared" si="2"/>
        <v/>
      </c>
      <c r="AG63" s="154" t="str">
        <f t="shared" si="2"/>
        <v/>
      </c>
      <c r="AH63" s="155" t="str">
        <f t="shared" si="2"/>
        <v/>
      </c>
      <c r="AI63" s="155" t="str">
        <f t="shared" si="2"/>
        <v/>
      </c>
      <c r="AJ63" s="155" t="str">
        <f t="shared" si="2"/>
        <v/>
      </c>
      <c r="AK63" s="155" t="str">
        <f t="shared" si="2"/>
        <v/>
      </c>
      <c r="AL63" s="155" t="str">
        <f t="shared" si="2"/>
        <v/>
      </c>
      <c r="AM63" s="156" t="str">
        <f t="shared" si="2"/>
        <v/>
      </c>
      <c r="AN63" s="154" t="str">
        <f t="shared" si="2"/>
        <v/>
      </c>
      <c r="AO63" s="155" t="str">
        <f t="shared" si="2"/>
        <v/>
      </c>
      <c r="AP63" s="155" t="str">
        <f t="shared" si="2"/>
        <v/>
      </c>
      <c r="AQ63" s="155" t="str">
        <f t="shared" si="2"/>
        <v/>
      </c>
      <c r="AR63" s="155" t="str">
        <f t="shared" si="2"/>
        <v/>
      </c>
      <c r="AS63" s="155" t="str">
        <f t="shared" si="2"/>
        <v/>
      </c>
      <c r="AT63" s="156" t="str">
        <f t="shared" si="2"/>
        <v/>
      </c>
      <c r="AU63" s="154" t="str">
        <f t="shared" si="2"/>
        <v/>
      </c>
      <c r="AV63" s="155" t="str">
        <f t="shared" si="2"/>
        <v/>
      </c>
      <c r="AW63" s="156" t="str">
        <f t="shared" si="2"/>
        <v/>
      </c>
      <c r="AX63" s="415" t="str">
        <f>IF(SUMIF($C$22:$C$60, "介護職員", AX22:AX60)=0,"",SUMIF($C$22:$C$60, "介護職員", AX22:AX60))</f>
        <v/>
      </c>
      <c r="AY63" s="416"/>
      <c r="AZ63" s="417" t="str">
        <f>IF(AX63="","",IF($BB$3="計画",AX63/4,IF($BB$3="実績",AX63/(通所介護!$BB$8/7),"")))</f>
        <v/>
      </c>
      <c r="BA63" s="418"/>
      <c r="BB63" s="208"/>
      <c r="BC63" s="209"/>
      <c r="BD63" s="209"/>
      <c r="BE63" s="209"/>
      <c r="BF63" s="210"/>
    </row>
    <row r="64" spans="2:58" ht="20.25" customHeight="1" x14ac:dyDescent="0.4">
      <c r="B64" s="118"/>
      <c r="C64" s="34"/>
      <c r="D64" s="34"/>
      <c r="E64" s="34"/>
      <c r="F64" s="34"/>
      <c r="G64" s="34"/>
      <c r="H64" s="229" t="s">
        <v>154</v>
      </c>
      <c r="I64" s="229"/>
      <c r="J64" s="229"/>
      <c r="K64" s="229"/>
      <c r="L64" s="229"/>
      <c r="M64" s="229"/>
      <c r="N64" s="229"/>
      <c r="O64" s="229"/>
      <c r="P64" s="229"/>
      <c r="Q64" s="229"/>
      <c r="R64" s="230"/>
      <c r="S64" s="191"/>
      <c r="T64" s="192"/>
      <c r="U64" s="192"/>
      <c r="V64" s="192"/>
      <c r="W64" s="192"/>
      <c r="X64" s="192"/>
      <c r="Y64" s="193"/>
      <c r="Z64" s="191"/>
      <c r="AA64" s="192"/>
      <c r="AB64" s="192"/>
      <c r="AC64" s="192"/>
      <c r="AD64" s="192"/>
      <c r="AE64" s="192"/>
      <c r="AF64" s="193"/>
      <c r="AG64" s="191"/>
      <c r="AH64" s="192"/>
      <c r="AI64" s="192"/>
      <c r="AJ64" s="192"/>
      <c r="AK64" s="192"/>
      <c r="AL64" s="192"/>
      <c r="AM64" s="193"/>
      <c r="AN64" s="191"/>
      <c r="AO64" s="192"/>
      <c r="AP64" s="192"/>
      <c r="AQ64" s="192"/>
      <c r="AR64" s="192"/>
      <c r="AS64" s="192"/>
      <c r="AT64" s="193"/>
      <c r="AU64" s="191"/>
      <c r="AV64" s="192"/>
      <c r="AW64" s="193"/>
      <c r="AX64" s="248"/>
      <c r="AY64" s="249"/>
      <c r="AZ64" s="249"/>
      <c r="BA64" s="250"/>
      <c r="BB64" s="208"/>
      <c r="BC64" s="209"/>
      <c r="BD64" s="209"/>
      <c r="BE64" s="209"/>
      <c r="BF64" s="210"/>
    </row>
    <row r="65" spans="1:73" ht="20.25" customHeight="1" x14ac:dyDescent="0.4">
      <c r="B65" s="118"/>
      <c r="C65" s="34"/>
      <c r="D65" s="34"/>
      <c r="E65" s="34"/>
      <c r="F65" s="34"/>
      <c r="G65" s="34"/>
      <c r="H65" s="229" t="s">
        <v>199</v>
      </c>
      <c r="I65" s="229"/>
      <c r="J65" s="229"/>
      <c r="K65" s="229"/>
      <c r="L65" s="229"/>
      <c r="M65" s="229"/>
      <c r="N65" s="229"/>
      <c r="O65" s="229"/>
      <c r="P65" s="229"/>
      <c r="Q65" s="229"/>
      <c r="R65" s="230"/>
      <c r="S65" s="191"/>
      <c r="T65" s="192"/>
      <c r="U65" s="192"/>
      <c r="V65" s="192"/>
      <c r="W65" s="192"/>
      <c r="X65" s="192"/>
      <c r="Y65" s="193"/>
      <c r="Z65" s="191"/>
      <c r="AA65" s="192"/>
      <c r="AB65" s="192"/>
      <c r="AC65" s="192"/>
      <c r="AD65" s="192"/>
      <c r="AE65" s="192"/>
      <c r="AF65" s="193"/>
      <c r="AG65" s="191"/>
      <c r="AH65" s="192"/>
      <c r="AI65" s="192"/>
      <c r="AJ65" s="192"/>
      <c r="AK65" s="192"/>
      <c r="AL65" s="192"/>
      <c r="AM65" s="193"/>
      <c r="AN65" s="191"/>
      <c r="AO65" s="192"/>
      <c r="AP65" s="192"/>
      <c r="AQ65" s="192"/>
      <c r="AR65" s="192"/>
      <c r="AS65" s="192"/>
      <c r="AT65" s="193"/>
      <c r="AU65" s="191"/>
      <c r="AV65" s="192"/>
      <c r="AW65" s="193"/>
      <c r="AX65" s="251"/>
      <c r="AY65" s="252"/>
      <c r="AZ65" s="252"/>
      <c r="BA65" s="253"/>
      <c r="BB65" s="208"/>
      <c r="BC65" s="209"/>
      <c r="BD65" s="209"/>
      <c r="BE65" s="209"/>
      <c r="BF65" s="210"/>
    </row>
    <row r="66" spans="1:73" ht="20.25" customHeight="1" x14ac:dyDescent="0.4">
      <c r="B66" s="118"/>
      <c r="C66" s="34"/>
      <c r="D66" s="34"/>
      <c r="E66" s="34"/>
      <c r="F66" s="34"/>
      <c r="G66" s="34"/>
      <c r="H66" s="229" t="s">
        <v>215</v>
      </c>
      <c r="I66" s="229"/>
      <c r="J66" s="229"/>
      <c r="K66" s="229"/>
      <c r="L66" s="229"/>
      <c r="M66" s="229"/>
      <c r="N66" s="229"/>
      <c r="O66" s="229"/>
      <c r="P66" s="229"/>
      <c r="Q66" s="229"/>
      <c r="R66" s="230"/>
      <c r="S66" s="157" t="str">
        <f>IF(S65&lt;&gt;"",IF(S64&gt;15,((S64-15)/5+1)*S65,S65),"")</f>
        <v/>
      </c>
      <c r="T66" s="158" t="str">
        <f t="shared" ref="T66:AW66" si="3">IF(T65&lt;&gt;"",IF(T64&gt;15,((T64-15)/5+1)*T65,T65),"")</f>
        <v/>
      </c>
      <c r="U66" s="158" t="str">
        <f t="shared" si="3"/>
        <v/>
      </c>
      <c r="V66" s="158" t="str">
        <f t="shared" si="3"/>
        <v/>
      </c>
      <c r="W66" s="158" t="str">
        <f t="shared" si="3"/>
        <v/>
      </c>
      <c r="X66" s="158" t="str">
        <f t="shared" si="3"/>
        <v/>
      </c>
      <c r="Y66" s="159" t="str">
        <f t="shared" si="3"/>
        <v/>
      </c>
      <c r="Z66" s="157" t="str">
        <f t="shared" si="3"/>
        <v/>
      </c>
      <c r="AA66" s="158" t="str">
        <f t="shared" si="3"/>
        <v/>
      </c>
      <c r="AB66" s="158" t="str">
        <f t="shared" si="3"/>
        <v/>
      </c>
      <c r="AC66" s="158" t="str">
        <f t="shared" si="3"/>
        <v/>
      </c>
      <c r="AD66" s="158" t="str">
        <f t="shared" si="3"/>
        <v/>
      </c>
      <c r="AE66" s="158" t="str">
        <f t="shared" si="3"/>
        <v/>
      </c>
      <c r="AF66" s="159" t="str">
        <f t="shared" si="3"/>
        <v/>
      </c>
      <c r="AG66" s="157" t="str">
        <f t="shared" si="3"/>
        <v/>
      </c>
      <c r="AH66" s="158" t="str">
        <f t="shared" si="3"/>
        <v/>
      </c>
      <c r="AI66" s="158" t="str">
        <f t="shared" si="3"/>
        <v/>
      </c>
      <c r="AJ66" s="158" t="str">
        <f t="shared" si="3"/>
        <v/>
      </c>
      <c r="AK66" s="158" t="str">
        <f t="shared" si="3"/>
        <v/>
      </c>
      <c r="AL66" s="158" t="str">
        <f t="shared" si="3"/>
        <v/>
      </c>
      <c r="AM66" s="159" t="str">
        <f t="shared" si="3"/>
        <v/>
      </c>
      <c r="AN66" s="157" t="str">
        <f t="shared" si="3"/>
        <v/>
      </c>
      <c r="AO66" s="158" t="str">
        <f t="shared" si="3"/>
        <v/>
      </c>
      <c r="AP66" s="158" t="str">
        <f t="shared" si="3"/>
        <v/>
      </c>
      <c r="AQ66" s="158" t="str">
        <f t="shared" si="3"/>
        <v/>
      </c>
      <c r="AR66" s="158" t="str">
        <f t="shared" si="3"/>
        <v/>
      </c>
      <c r="AS66" s="158" t="str">
        <f t="shared" si="3"/>
        <v/>
      </c>
      <c r="AT66" s="159" t="str">
        <f t="shared" si="3"/>
        <v/>
      </c>
      <c r="AU66" s="154" t="str">
        <f t="shared" si="3"/>
        <v/>
      </c>
      <c r="AV66" s="155" t="str">
        <f t="shared" si="3"/>
        <v/>
      </c>
      <c r="AW66" s="156" t="str">
        <f t="shared" si="3"/>
        <v/>
      </c>
      <c r="AX66" s="251"/>
      <c r="AY66" s="252"/>
      <c r="AZ66" s="252"/>
      <c r="BA66" s="253"/>
      <c r="BB66" s="208"/>
      <c r="BC66" s="209"/>
      <c r="BD66" s="209"/>
      <c r="BE66" s="209"/>
      <c r="BF66" s="210"/>
    </row>
    <row r="67" spans="1:73" ht="20.25" customHeight="1" thickBot="1" x14ac:dyDescent="0.45">
      <c r="B67" s="119"/>
      <c r="C67" s="115"/>
      <c r="D67" s="115"/>
      <c r="E67" s="115"/>
      <c r="F67" s="115"/>
      <c r="G67" s="115"/>
      <c r="H67" s="231" t="s">
        <v>216</v>
      </c>
      <c r="I67" s="231"/>
      <c r="J67" s="231"/>
      <c r="K67" s="231"/>
      <c r="L67" s="232"/>
      <c r="M67" s="232"/>
      <c r="N67" s="232"/>
      <c r="O67" s="232"/>
      <c r="P67" s="232"/>
      <c r="Q67" s="232"/>
      <c r="R67" s="233"/>
      <c r="S67" s="160" t="str">
        <f>IF(S66="","",IF(S63&gt;=S66,"○","×"))</f>
        <v/>
      </c>
      <c r="T67" s="161" t="str">
        <f t="shared" ref="T67:Y67" si="4">IF(T66="","",IF(T63&gt;=T66,"○","×"))</f>
        <v/>
      </c>
      <c r="U67" s="161" t="str">
        <f t="shared" si="4"/>
        <v/>
      </c>
      <c r="V67" s="161" t="str">
        <f t="shared" si="4"/>
        <v/>
      </c>
      <c r="W67" s="161" t="str">
        <f t="shared" si="4"/>
        <v/>
      </c>
      <c r="X67" s="161" t="str">
        <f t="shared" si="4"/>
        <v/>
      </c>
      <c r="Y67" s="162" t="str">
        <f t="shared" si="4"/>
        <v/>
      </c>
      <c r="Z67" s="160" t="str">
        <f>IF(Z66="","",IF(Z63&gt;=Z66,"○","×"))</f>
        <v/>
      </c>
      <c r="AA67" s="161" t="str">
        <f t="shared" ref="AA67:AF67" si="5">IF(AA66="","",IF(AA63&gt;=AA66,"○","×"))</f>
        <v/>
      </c>
      <c r="AB67" s="161" t="str">
        <f t="shared" si="5"/>
        <v/>
      </c>
      <c r="AC67" s="161" t="str">
        <f t="shared" si="5"/>
        <v/>
      </c>
      <c r="AD67" s="161" t="str">
        <f t="shared" si="5"/>
        <v/>
      </c>
      <c r="AE67" s="161" t="str">
        <f t="shared" si="5"/>
        <v/>
      </c>
      <c r="AF67" s="162" t="str">
        <f t="shared" si="5"/>
        <v/>
      </c>
      <c r="AG67" s="160" t="str">
        <f>IF(AG66="","",IF(AG63&gt;=AG66,"○","×"))</f>
        <v/>
      </c>
      <c r="AH67" s="161" t="str">
        <f t="shared" ref="AH67:AM67" si="6">IF(AH66="","",IF(AH63&gt;=AH66,"○","×"))</f>
        <v/>
      </c>
      <c r="AI67" s="161" t="str">
        <f t="shared" si="6"/>
        <v/>
      </c>
      <c r="AJ67" s="161" t="str">
        <f t="shared" si="6"/>
        <v/>
      </c>
      <c r="AK67" s="161" t="str">
        <f t="shared" si="6"/>
        <v/>
      </c>
      <c r="AL67" s="161" t="str">
        <f t="shared" si="6"/>
        <v/>
      </c>
      <c r="AM67" s="162" t="str">
        <f t="shared" si="6"/>
        <v/>
      </c>
      <c r="AN67" s="160" t="str">
        <f>IF(AN66="","",IF(AN63&gt;=AN66,"○","×"))</f>
        <v/>
      </c>
      <c r="AO67" s="161" t="str">
        <f t="shared" ref="AO67:AT67" si="7">IF(AO66="","",IF(AO63&gt;=AO66,"○","×"))</f>
        <v/>
      </c>
      <c r="AP67" s="161" t="str">
        <f t="shared" si="7"/>
        <v/>
      </c>
      <c r="AQ67" s="161" t="str">
        <f t="shared" si="7"/>
        <v/>
      </c>
      <c r="AR67" s="161" t="str">
        <f t="shared" si="7"/>
        <v/>
      </c>
      <c r="AS67" s="161" t="str">
        <f t="shared" si="7"/>
        <v/>
      </c>
      <c r="AT67" s="162" t="str">
        <f t="shared" si="7"/>
        <v/>
      </c>
      <c r="AU67" s="160" t="str">
        <f>IF(AU66="","",IF(AU63&gt;=AU66,"○","×"))</f>
        <v/>
      </c>
      <c r="AV67" s="161" t="str">
        <f t="shared" ref="AV67:AW67" si="8">IF(AV66="","",IF(AV63&gt;=AV66,"○","×"))</f>
        <v/>
      </c>
      <c r="AW67" s="162" t="str">
        <f t="shared" si="8"/>
        <v/>
      </c>
      <c r="AX67" s="251"/>
      <c r="AY67" s="252"/>
      <c r="AZ67" s="252"/>
      <c r="BA67" s="253"/>
      <c r="BB67" s="208"/>
      <c r="BC67" s="209"/>
      <c r="BD67" s="209"/>
      <c r="BE67" s="209"/>
      <c r="BF67" s="210"/>
    </row>
    <row r="68" spans="1:73" ht="18.75" customHeight="1" x14ac:dyDescent="0.4">
      <c r="B68" s="214" t="s">
        <v>155</v>
      </c>
      <c r="C68" s="215"/>
      <c r="D68" s="215"/>
      <c r="E68" s="215"/>
      <c r="F68" s="215"/>
      <c r="G68" s="215"/>
      <c r="H68" s="215"/>
      <c r="I68" s="215"/>
      <c r="J68" s="215"/>
      <c r="K68" s="216"/>
      <c r="L68" s="223" t="s">
        <v>74</v>
      </c>
      <c r="M68" s="223"/>
      <c r="N68" s="223"/>
      <c r="O68" s="223"/>
      <c r="P68" s="223"/>
      <c r="Q68" s="223"/>
      <c r="R68" s="224"/>
      <c r="S68" s="166" t="str">
        <f>IF($L68="","",IF(COUNTIFS($F$22:$F$60,$L68,S$22:S$60,"&gt;0")=0,"",COUNTIFS($F$22:$F$60,$L68,S$22:S$60,"&gt;0")))</f>
        <v/>
      </c>
      <c r="T68" s="167" t="str">
        <f t="shared" ref="T68:AW72" si="9">IF($L68="","",IF(COUNTIFS($F$22:$F$60,$L68,T$22:T$60,"&gt;0")=0,"",COUNTIFS($F$22:$F$60,$L68,T$22:T$60,"&gt;0")))</f>
        <v/>
      </c>
      <c r="U68" s="167" t="str">
        <f t="shared" si="9"/>
        <v/>
      </c>
      <c r="V68" s="167" t="str">
        <f t="shared" si="9"/>
        <v/>
      </c>
      <c r="W68" s="167" t="str">
        <f t="shared" si="9"/>
        <v/>
      </c>
      <c r="X68" s="167" t="str">
        <f t="shared" si="9"/>
        <v/>
      </c>
      <c r="Y68" s="168" t="str">
        <f t="shared" si="9"/>
        <v/>
      </c>
      <c r="Z68" s="175" t="str">
        <f t="shared" si="9"/>
        <v/>
      </c>
      <c r="AA68" s="167" t="str">
        <f t="shared" si="9"/>
        <v/>
      </c>
      <c r="AB68" s="167" t="str">
        <f t="shared" si="9"/>
        <v/>
      </c>
      <c r="AC68" s="167" t="str">
        <f t="shared" si="9"/>
        <v/>
      </c>
      <c r="AD68" s="167" t="str">
        <f t="shared" si="9"/>
        <v/>
      </c>
      <c r="AE68" s="167" t="str">
        <f t="shared" si="9"/>
        <v/>
      </c>
      <c r="AF68" s="168" t="str">
        <f t="shared" si="9"/>
        <v/>
      </c>
      <c r="AG68" s="167" t="str">
        <f t="shared" si="9"/>
        <v/>
      </c>
      <c r="AH68" s="167" t="str">
        <f t="shared" si="9"/>
        <v/>
      </c>
      <c r="AI68" s="167" t="str">
        <f t="shared" si="9"/>
        <v/>
      </c>
      <c r="AJ68" s="167" t="str">
        <f t="shared" si="9"/>
        <v/>
      </c>
      <c r="AK68" s="167" t="str">
        <f t="shared" si="9"/>
        <v/>
      </c>
      <c r="AL68" s="167" t="str">
        <f t="shared" si="9"/>
        <v/>
      </c>
      <c r="AM68" s="168" t="str">
        <f t="shared" si="9"/>
        <v/>
      </c>
      <c r="AN68" s="167" t="str">
        <f t="shared" si="9"/>
        <v/>
      </c>
      <c r="AO68" s="167" t="str">
        <f t="shared" si="9"/>
        <v/>
      </c>
      <c r="AP68" s="167" t="str">
        <f t="shared" si="9"/>
        <v/>
      </c>
      <c r="AQ68" s="167" t="str">
        <f t="shared" si="9"/>
        <v/>
      </c>
      <c r="AR68" s="167" t="str">
        <f t="shared" si="9"/>
        <v/>
      </c>
      <c r="AS68" s="167" t="str">
        <f t="shared" si="9"/>
        <v/>
      </c>
      <c r="AT68" s="168" t="str">
        <f t="shared" si="9"/>
        <v/>
      </c>
      <c r="AU68" s="167" t="str">
        <f t="shared" si="9"/>
        <v/>
      </c>
      <c r="AV68" s="167" t="str">
        <f t="shared" si="9"/>
        <v/>
      </c>
      <c r="AW68" s="168" t="str">
        <f t="shared" si="9"/>
        <v/>
      </c>
      <c r="AX68" s="251"/>
      <c r="AY68" s="252"/>
      <c r="AZ68" s="252"/>
      <c r="BA68" s="253"/>
      <c r="BB68" s="208"/>
      <c r="BC68" s="209"/>
      <c r="BD68" s="209"/>
      <c r="BE68" s="209"/>
      <c r="BF68" s="210"/>
    </row>
    <row r="69" spans="1:73" ht="18.75" customHeight="1" x14ac:dyDescent="0.4">
      <c r="B69" s="217"/>
      <c r="C69" s="218"/>
      <c r="D69" s="218"/>
      <c r="E69" s="218"/>
      <c r="F69" s="218"/>
      <c r="G69" s="218"/>
      <c r="H69" s="218"/>
      <c r="I69" s="218"/>
      <c r="J69" s="218"/>
      <c r="K69" s="219"/>
      <c r="L69" s="225" t="s">
        <v>75</v>
      </c>
      <c r="M69" s="225"/>
      <c r="N69" s="225"/>
      <c r="O69" s="225"/>
      <c r="P69" s="225"/>
      <c r="Q69" s="225"/>
      <c r="R69" s="226"/>
      <c r="S69" s="169" t="str">
        <f t="shared" ref="S69:AH72" si="10">IF($L69="","",IF(COUNTIFS($F$22:$F$60,$L69,S$22:S$60,"&gt;0")=0,"",COUNTIFS($F$22:$F$60,$L69,S$22:S$60,"&gt;0")))</f>
        <v/>
      </c>
      <c r="T69" s="170" t="str">
        <f t="shared" si="10"/>
        <v/>
      </c>
      <c r="U69" s="170" t="str">
        <f t="shared" si="10"/>
        <v/>
      </c>
      <c r="V69" s="170" t="str">
        <f t="shared" si="10"/>
        <v/>
      </c>
      <c r="W69" s="170" t="str">
        <f t="shared" si="10"/>
        <v/>
      </c>
      <c r="X69" s="170" t="str">
        <f t="shared" si="10"/>
        <v/>
      </c>
      <c r="Y69" s="171" t="str">
        <f t="shared" si="10"/>
        <v/>
      </c>
      <c r="Z69" s="176" t="str">
        <f t="shared" si="10"/>
        <v/>
      </c>
      <c r="AA69" s="170" t="str">
        <f t="shared" si="10"/>
        <v/>
      </c>
      <c r="AB69" s="170" t="str">
        <f t="shared" si="10"/>
        <v/>
      </c>
      <c r="AC69" s="170" t="str">
        <f t="shared" si="10"/>
        <v/>
      </c>
      <c r="AD69" s="170" t="str">
        <f t="shared" si="10"/>
        <v/>
      </c>
      <c r="AE69" s="170" t="str">
        <f t="shared" si="10"/>
        <v/>
      </c>
      <c r="AF69" s="171" t="str">
        <f t="shared" si="10"/>
        <v/>
      </c>
      <c r="AG69" s="170" t="str">
        <f t="shared" si="10"/>
        <v/>
      </c>
      <c r="AH69" s="170" t="str">
        <f t="shared" si="10"/>
        <v/>
      </c>
      <c r="AI69" s="170" t="str">
        <f t="shared" si="9"/>
        <v/>
      </c>
      <c r="AJ69" s="170" t="str">
        <f t="shared" si="9"/>
        <v/>
      </c>
      <c r="AK69" s="170" t="str">
        <f t="shared" si="9"/>
        <v/>
      </c>
      <c r="AL69" s="170" t="str">
        <f t="shared" si="9"/>
        <v/>
      </c>
      <c r="AM69" s="171" t="str">
        <f t="shared" si="9"/>
        <v/>
      </c>
      <c r="AN69" s="170" t="str">
        <f t="shared" si="9"/>
        <v/>
      </c>
      <c r="AO69" s="170" t="str">
        <f t="shared" si="9"/>
        <v/>
      </c>
      <c r="AP69" s="170" t="str">
        <f t="shared" si="9"/>
        <v/>
      </c>
      <c r="AQ69" s="170" t="str">
        <f t="shared" si="9"/>
        <v/>
      </c>
      <c r="AR69" s="170" t="str">
        <f t="shared" si="9"/>
        <v/>
      </c>
      <c r="AS69" s="170" t="str">
        <f t="shared" si="9"/>
        <v/>
      </c>
      <c r="AT69" s="171" t="str">
        <f t="shared" si="9"/>
        <v/>
      </c>
      <c r="AU69" s="170" t="str">
        <f t="shared" si="9"/>
        <v/>
      </c>
      <c r="AV69" s="170" t="str">
        <f t="shared" si="9"/>
        <v/>
      </c>
      <c r="AW69" s="171" t="str">
        <f t="shared" si="9"/>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76</v>
      </c>
      <c r="M70" s="225"/>
      <c r="N70" s="225"/>
      <c r="O70" s="225"/>
      <c r="P70" s="225"/>
      <c r="Q70" s="225"/>
      <c r="R70" s="226"/>
      <c r="S70" s="169" t="str">
        <f t="shared" si="10"/>
        <v/>
      </c>
      <c r="T70" s="170" t="str">
        <f t="shared" si="9"/>
        <v/>
      </c>
      <c r="U70" s="170" t="str">
        <f t="shared" si="9"/>
        <v/>
      </c>
      <c r="V70" s="170" t="str">
        <f t="shared" si="9"/>
        <v/>
      </c>
      <c r="W70" s="170" t="str">
        <f t="shared" si="9"/>
        <v/>
      </c>
      <c r="X70" s="170" t="str">
        <f>IF($L70="","",IF(COUNTIFS($F$22:$F$60,$L70,X$22:X$60,"&gt;0")=0,"",COUNTIFS($F$22:$F$60,$L70,X$22:X$60,"&gt;0")))</f>
        <v/>
      </c>
      <c r="Y70" s="171" t="str">
        <f t="shared" si="9"/>
        <v/>
      </c>
      <c r="Z70" s="176" t="str">
        <f t="shared" si="9"/>
        <v/>
      </c>
      <c r="AA70" s="170" t="str">
        <f t="shared" si="9"/>
        <v/>
      </c>
      <c r="AB70" s="170" t="str">
        <f t="shared" si="9"/>
        <v/>
      </c>
      <c r="AC70" s="170" t="str">
        <f t="shared" si="9"/>
        <v/>
      </c>
      <c r="AD70" s="170" t="str">
        <f t="shared" si="9"/>
        <v/>
      </c>
      <c r="AE70" s="170" t="str">
        <f t="shared" si="9"/>
        <v/>
      </c>
      <c r="AF70" s="171" t="str">
        <f t="shared" si="9"/>
        <v/>
      </c>
      <c r="AG70" s="170" t="str">
        <f t="shared" si="9"/>
        <v/>
      </c>
      <c r="AH70" s="170" t="str">
        <f t="shared" si="9"/>
        <v/>
      </c>
      <c r="AI70" s="170" t="str">
        <f t="shared" si="9"/>
        <v/>
      </c>
      <c r="AJ70" s="170" t="str">
        <f t="shared" si="9"/>
        <v/>
      </c>
      <c r="AK70" s="170" t="str">
        <f t="shared" si="9"/>
        <v/>
      </c>
      <c r="AL70" s="170" t="str">
        <f t="shared" si="9"/>
        <v/>
      </c>
      <c r="AM70" s="171" t="str">
        <f t="shared" si="9"/>
        <v/>
      </c>
      <c r="AN70" s="170" t="str">
        <f t="shared" si="9"/>
        <v/>
      </c>
      <c r="AO70" s="170" t="str">
        <f t="shared" si="9"/>
        <v/>
      </c>
      <c r="AP70" s="170" t="str">
        <f t="shared" si="9"/>
        <v/>
      </c>
      <c r="AQ70" s="170" t="str">
        <f t="shared" si="9"/>
        <v/>
      </c>
      <c r="AR70" s="170" t="str">
        <f t="shared" si="9"/>
        <v/>
      </c>
      <c r="AS70" s="170" t="str">
        <f t="shared" si="9"/>
        <v/>
      </c>
      <c r="AT70" s="171" t="str">
        <f t="shared" si="9"/>
        <v/>
      </c>
      <c r="AU70" s="170" t="str">
        <f t="shared" si="9"/>
        <v/>
      </c>
      <c r="AV70" s="170" t="str">
        <f t="shared" si="9"/>
        <v/>
      </c>
      <c r="AW70" s="171" t="str">
        <f t="shared" si="9"/>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77</v>
      </c>
      <c r="M71" s="225"/>
      <c r="N71" s="225"/>
      <c r="O71" s="225"/>
      <c r="P71" s="225"/>
      <c r="Q71" s="225"/>
      <c r="R71" s="226"/>
      <c r="S71" s="169" t="str">
        <f t="shared" si="10"/>
        <v/>
      </c>
      <c r="T71" s="170" t="str">
        <f t="shared" si="9"/>
        <v/>
      </c>
      <c r="U71" s="170" t="str">
        <f t="shared" si="9"/>
        <v/>
      </c>
      <c r="V71" s="170" t="str">
        <f t="shared" si="9"/>
        <v/>
      </c>
      <c r="W71" s="170" t="str">
        <f t="shared" si="9"/>
        <v/>
      </c>
      <c r="X71" s="170" t="str">
        <f t="shared" si="9"/>
        <v/>
      </c>
      <c r="Y71" s="171" t="str">
        <f t="shared" si="9"/>
        <v/>
      </c>
      <c r="Z71" s="176" t="str">
        <f t="shared" si="9"/>
        <v/>
      </c>
      <c r="AA71" s="170" t="str">
        <f t="shared" si="9"/>
        <v/>
      </c>
      <c r="AB71" s="170" t="str">
        <f t="shared" si="9"/>
        <v/>
      </c>
      <c r="AC71" s="170" t="str">
        <f t="shared" si="9"/>
        <v/>
      </c>
      <c r="AD71" s="170" t="str">
        <f t="shared" si="9"/>
        <v/>
      </c>
      <c r="AE71" s="170" t="str">
        <f t="shared" si="9"/>
        <v/>
      </c>
      <c r="AF71" s="171" t="str">
        <f t="shared" si="9"/>
        <v/>
      </c>
      <c r="AG71" s="170" t="str">
        <f t="shared" si="9"/>
        <v/>
      </c>
      <c r="AH71" s="170" t="str">
        <f t="shared" si="9"/>
        <v/>
      </c>
      <c r="AI71" s="170" t="str">
        <f t="shared" si="9"/>
        <v/>
      </c>
      <c r="AJ71" s="170" t="str">
        <f t="shared" si="9"/>
        <v/>
      </c>
      <c r="AK71" s="170" t="str">
        <f t="shared" si="9"/>
        <v/>
      </c>
      <c r="AL71" s="170" t="str">
        <f t="shared" si="9"/>
        <v/>
      </c>
      <c r="AM71" s="171" t="str">
        <f t="shared" si="9"/>
        <v/>
      </c>
      <c r="AN71" s="170" t="str">
        <f t="shared" si="9"/>
        <v/>
      </c>
      <c r="AO71" s="170" t="str">
        <f t="shared" si="9"/>
        <v/>
      </c>
      <c r="AP71" s="170" t="str">
        <f t="shared" si="9"/>
        <v/>
      </c>
      <c r="AQ71" s="170" t="str">
        <f t="shared" si="9"/>
        <v/>
      </c>
      <c r="AR71" s="170" t="str">
        <f t="shared" si="9"/>
        <v/>
      </c>
      <c r="AS71" s="170" t="str">
        <f t="shared" si="9"/>
        <v/>
      </c>
      <c r="AT71" s="171" t="str">
        <f t="shared" si="9"/>
        <v/>
      </c>
      <c r="AU71" s="170" t="str">
        <f t="shared" si="9"/>
        <v/>
      </c>
      <c r="AV71" s="170" t="str">
        <f t="shared" si="9"/>
        <v/>
      </c>
      <c r="AW71" s="171" t="str">
        <f t="shared" si="9"/>
        <v/>
      </c>
      <c r="AX71" s="251"/>
      <c r="AY71" s="252"/>
      <c r="AZ71" s="252"/>
      <c r="BA71" s="253"/>
      <c r="BB71" s="208"/>
      <c r="BC71" s="209"/>
      <c r="BD71" s="209"/>
      <c r="BE71" s="209"/>
      <c r="BF71" s="210"/>
    </row>
    <row r="72" spans="1:73" ht="18.75" customHeight="1" thickBot="1" x14ac:dyDescent="0.45">
      <c r="B72" s="220"/>
      <c r="C72" s="221"/>
      <c r="D72" s="221"/>
      <c r="E72" s="221"/>
      <c r="F72" s="221"/>
      <c r="G72" s="221"/>
      <c r="H72" s="221"/>
      <c r="I72" s="221"/>
      <c r="J72" s="221"/>
      <c r="K72" s="222"/>
      <c r="L72" s="227"/>
      <c r="M72" s="227"/>
      <c r="N72" s="227"/>
      <c r="O72" s="227"/>
      <c r="P72" s="227"/>
      <c r="Q72" s="227"/>
      <c r="R72" s="228"/>
      <c r="S72" s="172" t="str">
        <f t="shared" si="10"/>
        <v/>
      </c>
      <c r="T72" s="173" t="str">
        <f t="shared" si="9"/>
        <v/>
      </c>
      <c r="U72" s="173" t="str">
        <f t="shared" si="9"/>
        <v/>
      </c>
      <c r="V72" s="173" t="str">
        <f t="shared" si="9"/>
        <v/>
      </c>
      <c r="W72" s="173" t="str">
        <f t="shared" si="9"/>
        <v/>
      </c>
      <c r="X72" s="173" t="str">
        <f t="shared" si="9"/>
        <v/>
      </c>
      <c r="Y72" s="174" t="str">
        <f t="shared" si="9"/>
        <v/>
      </c>
      <c r="Z72" s="177" t="str">
        <f t="shared" si="9"/>
        <v/>
      </c>
      <c r="AA72" s="173" t="str">
        <f t="shared" si="9"/>
        <v/>
      </c>
      <c r="AB72" s="173" t="str">
        <f t="shared" si="9"/>
        <v/>
      </c>
      <c r="AC72" s="173" t="str">
        <f t="shared" si="9"/>
        <v/>
      </c>
      <c r="AD72" s="173" t="str">
        <f t="shared" si="9"/>
        <v/>
      </c>
      <c r="AE72" s="173" t="str">
        <f t="shared" si="9"/>
        <v/>
      </c>
      <c r="AF72" s="174" t="str">
        <f t="shared" si="9"/>
        <v/>
      </c>
      <c r="AG72" s="173" t="str">
        <f t="shared" si="9"/>
        <v/>
      </c>
      <c r="AH72" s="173" t="str">
        <f t="shared" si="9"/>
        <v/>
      </c>
      <c r="AI72" s="173" t="str">
        <f t="shared" si="9"/>
        <v/>
      </c>
      <c r="AJ72" s="173" t="str">
        <f t="shared" si="9"/>
        <v/>
      </c>
      <c r="AK72" s="173" t="str">
        <f t="shared" si="9"/>
        <v/>
      </c>
      <c r="AL72" s="173" t="str">
        <f t="shared" si="9"/>
        <v/>
      </c>
      <c r="AM72" s="174" t="str">
        <f t="shared" si="9"/>
        <v/>
      </c>
      <c r="AN72" s="173" t="str">
        <f t="shared" si="9"/>
        <v/>
      </c>
      <c r="AO72" s="173" t="str">
        <f t="shared" si="9"/>
        <v/>
      </c>
      <c r="AP72" s="173" t="str">
        <f t="shared" si="9"/>
        <v/>
      </c>
      <c r="AQ72" s="173" t="str">
        <f t="shared" si="9"/>
        <v/>
      </c>
      <c r="AR72" s="173" t="str">
        <f t="shared" si="9"/>
        <v/>
      </c>
      <c r="AS72" s="173" t="str">
        <f t="shared" si="9"/>
        <v/>
      </c>
      <c r="AT72" s="174" t="str">
        <f t="shared" si="9"/>
        <v/>
      </c>
      <c r="AU72" s="173" t="str">
        <f t="shared" si="9"/>
        <v/>
      </c>
      <c r="AV72" s="173" t="str">
        <f t="shared" si="9"/>
        <v/>
      </c>
      <c r="AW72" s="174" t="str">
        <f t="shared" si="9"/>
        <v/>
      </c>
      <c r="AX72" s="254"/>
      <c r="AY72" s="255"/>
      <c r="AZ72" s="255"/>
      <c r="BA72" s="256"/>
      <c r="BB72" s="211"/>
      <c r="BC72" s="212"/>
      <c r="BD72" s="212"/>
      <c r="BE72" s="212"/>
      <c r="BF72" s="213"/>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L34:O36"/>
    <mergeCell ref="G46:G48"/>
    <mergeCell ref="L37:O39"/>
    <mergeCell ref="L40:O42"/>
    <mergeCell ref="L43:O45"/>
    <mergeCell ref="H37:K39"/>
    <mergeCell ref="H40:K42"/>
    <mergeCell ref="H43:K45"/>
    <mergeCell ref="H46:K48"/>
    <mergeCell ref="G34:G36"/>
    <mergeCell ref="G37:G39"/>
    <mergeCell ref="G40:G4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BB3:BE3"/>
    <mergeCell ref="L68:R68"/>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BB62:BF72"/>
    <mergeCell ref="L69:R69"/>
    <mergeCell ref="L70:R70"/>
    <mergeCell ref="L71:R71"/>
    <mergeCell ref="L72:R72"/>
    <mergeCell ref="AX62:AY62"/>
    <mergeCell ref="AX63:AY63"/>
    <mergeCell ref="AZ62:BA62"/>
    <mergeCell ref="AZ63:BA63"/>
    <mergeCell ref="AX64:BA72"/>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12" sqref="B1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0.5</v>
      </c>
      <c r="F8" s="120" t="s">
        <v>2</v>
      </c>
      <c r="G8" s="199">
        <v>0.75</v>
      </c>
      <c r="H8" s="202" t="s">
        <v>95</v>
      </c>
      <c r="I8" s="199">
        <v>4.1666666666666664E-2</v>
      </c>
      <c r="J8" s="202" t="s">
        <v>21</v>
      </c>
      <c r="K8" s="142">
        <f>(G8-E8-I8)*24</f>
        <v>5</v>
      </c>
      <c r="M8" s="199">
        <v>0.39583333333333298</v>
      </c>
      <c r="N8" s="45" t="s">
        <v>2</v>
      </c>
      <c r="O8" s="199">
        <v>0.6875</v>
      </c>
      <c r="Q8" s="196">
        <f>IF(E8&lt;M8,M8,E8)</f>
        <v>0.5</v>
      </c>
      <c r="R8" s="45" t="s">
        <v>2</v>
      </c>
      <c r="S8" s="196">
        <f>IF(G8&gt;O8,O8,G8)</f>
        <v>0.6875</v>
      </c>
      <c r="U8" s="197">
        <f>(S8-Q8)*24</f>
        <v>4.5</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8"/>
  <sheetViews>
    <sheetView workbookViewId="0">
      <selection activeCell="D77" sqref="D77"/>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157</v>
      </c>
      <c r="D1" s="121"/>
      <c r="E1" s="121"/>
      <c r="F1" s="121"/>
    </row>
    <row r="2" spans="2:11" s="93" customFormat="1" ht="20.25" customHeight="1" x14ac:dyDescent="0.4">
      <c r="B2" s="123" t="s">
        <v>158</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228</v>
      </c>
      <c r="D4" s="121"/>
      <c r="F4" s="429" t="s">
        <v>229</v>
      </c>
      <c r="G4" s="429"/>
      <c r="H4" s="429"/>
      <c r="I4" s="429"/>
      <c r="J4" s="429"/>
      <c r="K4" s="429"/>
    </row>
    <row r="5" spans="2:11" s="127" customFormat="1" ht="20.25" customHeight="1" x14ac:dyDescent="0.4">
      <c r="B5" s="201"/>
      <c r="C5" s="121" t="s">
        <v>230</v>
      </c>
      <c r="D5" s="121"/>
      <c r="F5" s="429"/>
      <c r="G5" s="429"/>
      <c r="H5" s="429"/>
      <c r="I5" s="429"/>
      <c r="J5" s="429"/>
      <c r="K5" s="429"/>
    </row>
    <row r="6" spans="2:11" s="93" customFormat="1" ht="20.25" customHeight="1" x14ac:dyDescent="0.4">
      <c r="B6" s="122" t="s">
        <v>218</v>
      </c>
      <c r="C6" s="121"/>
      <c r="D6" s="121"/>
      <c r="E6" s="135"/>
      <c r="F6" s="136"/>
    </row>
    <row r="7" spans="2:11" s="93" customFormat="1" ht="20.25" customHeight="1" x14ac:dyDescent="0.4">
      <c r="B7" s="123"/>
      <c r="C7" s="123"/>
      <c r="D7" s="121"/>
      <c r="E7" s="135"/>
      <c r="F7" s="136"/>
    </row>
    <row r="8" spans="2:11" s="93" customFormat="1" ht="20.25" customHeight="1" x14ac:dyDescent="0.4">
      <c r="B8" s="121" t="s">
        <v>159</v>
      </c>
      <c r="C8" s="123"/>
      <c r="D8" s="121"/>
      <c r="E8" s="135"/>
      <c r="F8" s="136"/>
    </row>
    <row r="9" spans="2:11" s="93" customFormat="1" ht="20.25" customHeight="1" x14ac:dyDescent="0.4">
      <c r="B9" s="123"/>
      <c r="C9" s="123"/>
      <c r="D9" s="121"/>
      <c r="E9" s="121"/>
      <c r="F9" s="121"/>
    </row>
    <row r="10" spans="2:11" s="93" customFormat="1" ht="20.25" customHeight="1" x14ac:dyDescent="0.4">
      <c r="B10" s="121" t="s">
        <v>160</v>
      </c>
      <c r="C10" s="123"/>
      <c r="D10" s="121"/>
      <c r="E10" s="121"/>
      <c r="F10" s="121"/>
    </row>
    <row r="11" spans="2:11" s="93" customFormat="1" ht="20.25" customHeight="1" x14ac:dyDescent="0.4">
      <c r="B11" s="121" t="s">
        <v>161</v>
      </c>
      <c r="C11" s="123"/>
      <c r="D11" s="121"/>
      <c r="E11" s="121"/>
      <c r="F11" s="121"/>
    </row>
    <row r="12" spans="2:11" s="93" customFormat="1" ht="20.25" customHeight="1" x14ac:dyDescent="0.4">
      <c r="B12" s="121" t="s">
        <v>163</v>
      </c>
      <c r="C12" s="123"/>
      <c r="D12" s="121"/>
    </row>
    <row r="13" spans="2:11" s="93" customFormat="1" ht="20.25" customHeight="1" x14ac:dyDescent="0.4">
      <c r="B13" s="121"/>
      <c r="C13" s="123"/>
      <c r="D13" s="121"/>
    </row>
    <row r="14" spans="2:11" s="93" customFormat="1" ht="20.25" customHeight="1" x14ac:dyDescent="0.4">
      <c r="B14" s="121" t="s">
        <v>164</v>
      </c>
      <c r="C14" s="123"/>
      <c r="D14" s="121"/>
    </row>
    <row r="15" spans="2:11" s="93" customFormat="1" ht="20.25" customHeight="1" x14ac:dyDescent="0.4">
      <c r="B15" s="121"/>
      <c r="C15" s="123"/>
      <c r="D15" s="121"/>
    </row>
    <row r="16" spans="2:11" s="93" customFormat="1" ht="20.25" customHeight="1" x14ac:dyDescent="0.4">
      <c r="B16" s="121" t="s">
        <v>162</v>
      </c>
      <c r="C16" s="123"/>
      <c r="D16" s="121"/>
    </row>
    <row r="17" spans="2:4" s="93" customFormat="1" ht="20.25" customHeight="1" x14ac:dyDescent="0.4">
      <c r="B17" s="123"/>
      <c r="C17" s="123"/>
      <c r="D17" s="121"/>
    </row>
    <row r="18" spans="2:4" s="93" customFormat="1" ht="20.25" customHeight="1" x14ac:dyDescent="0.4">
      <c r="B18" s="121" t="s">
        <v>165</v>
      </c>
      <c r="C18" s="123"/>
      <c r="D18" s="121"/>
    </row>
    <row r="19" spans="2:4" s="93" customFormat="1" ht="20.25" customHeight="1" x14ac:dyDescent="0.4">
      <c r="B19" s="123"/>
      <c r="C19" s="123"/>
      <c r="D19" s="121"/>
    </row>
    <row r="20" spans="2:4" s="93" customFormat="1" ht="20.25" customHeight="1" x14ac:dyDescent="0.4">
      <c r="B20" s="121" t="s">
        <v>166</v>
      </c>
      <c r="C20" s="123"/>
      <c r="D20" s="121"/>
    </row>
    <row r="21" spans="2:4" s="93" customFormat="1" ht="20.25" customHeight="1" x14ac:dyDescent="0.4">
      <c r="B21" s="123"/>
      <c r="C21" s="123"/>
      <c r="D21" s="121"/>
    </row>
    <row r="22" spans="2:4" s="93" customFormat="1" ht="20.25" customHeight="1" x14ac:dyDescent="0.4">
      <c r="B22" s="121" t="s">
        <v>167</v>
      </c>
      <c r="C22" s="123"/>
      <c r="D22" s="121"/>
    </row>
    <row r="23" spans="2:4" s="93" customFormat="1" ht="20.25" customHeight="1" x14ac:dyDescent="0.4">
      <c r="B23" s="123"/>
      <c r="C23" s="123"/>
      <c r="D23" s="121"/>
    </row>
    <row r="24" spans="2:4" s="93" customFormat="1" ht="17.25" customHeight="1" x14ac:dyDescent="0.4">
      <c r="B24" s="121" t="s">
        <v>176</v>
      </c>
      <c r="C24" s="121"/>
      <c r="D24" s="121"/>
    </row>
    <row r="25" spans="2:4" s="93" customFormat="1" ht="17.25" customHeight="1" x14ac:dyDescent="0.4">
      <c r="B25" s="121" t="s">
        <v>168</v>
      </c>
      <c r="C25" s="121"/>
      <c r="D25" s="121"/>
    </row>
    <row r="26" spans="2:4" s="93" customFormat="1" ht="17.25" customHeight="1" x14ac:dyDescent="0.4">
      <c r="B26" s="121"/>
      <c r="C26" s="121"/>
      <c r="D26" s="121"/>
    </row>
    <row r="27" spans="2:4" s="93" customFormat="1" ht="17.25" customHeight="1" x14ac:dyDescent="0.4">
      <c r="B27" s="121"/>
      <c r="C27" s="77" t="s">
        <v>124</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169</v>
      </c>
    </row>
    <row r="32" spans="2:4" s="93" customFormat="1" ht="17.25" customHeight="1" x14ac:dyDescent="0.4">
      <c r="B32" s="121"/>
      <c r="C32" s="77">
        <v>5</v>
      </c>
      <c r="D32" s="124" t="s">
        <v>170</v>
      </c>
    </row>
    <row r="33" spans="2:45" s="93" customFormat="1" ht="17.25" customHeight="1" x14ac:dyDescent="0.4">
      <c r="B33" s="121"/>
      <c r="C33" s="135"/>
      <c r="D33" s="136"/>
    </row>
    <row r="34" spans="2:45" s="93" customFormat="1" ht="17.25" customHeight="1" x14ac:dyDescent="0.4">
      <c r="B34" s="121" t="s">
        <v>177</v>
      </c>
      <c r="C34" s="121"/>
      <c r="D34" s="121"/>
      <c r="E34" s="127"/>
      <c r="F34" s="127"/>
    </row>
    <row r="35" spans="2:45" s="93" customFormat="1" ht="17.25" customHeight="1" x14ac:dyDescent="0.4">
      <c r="B35" s="121" t="s">
        <v>171</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172</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173</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174</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219</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175</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220</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180</v>
      </c>
      <c r="C47" s="121"/>
      <c r="D47" s="121"/>
    </row>
    <row r="48" spans="2:45" s="93" customFormat="1" ht="17.25" customHeight="1" x14ac:dyDescent="0.4">
      <c r="B48" s="121" t="s">
        <v>178</v>
      </c>
      <c r="C48" s="121"/>
      <c r="D48" s="121"/>
      <c r="AH48" s="56"/>
      <c r="AI48" s="56"/>
      <c r="AJ48" s="56"/>
      <c r="AK48" s="56"/>
      <c r="AL48" s="56"/>
      <c r="AM48" s="56"/>
      <c r="AN48" s="56"/>
      <c r="AO48" s="56"/>
      <c r="AP48" s="56"/>
      <c r="AQ48" s="56"/>
      <c r="AR48" s="56"/>
      <c r="AS48" s="56"/>
    </row>
    <row r="49" spans="2:51" s="93" customFormat="1" ht="17.25" customHeight="1" x14ac:dyDescent="0.4">
      <c r="B49" s="137" t="s">
        <v>179</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182</v>
      </c>
      <c r="C51" s="121"/>
    </row>
    <row r="52" spans="2:51" s="93" customFormat="1" ht="17.25" customHeight="1" x14ac:dyDescent="0.4">
      <c r="B52" s="121"/>
      <c r="C52" s="121"/>
    </row>
    <row r="53" spans="2:51" s="93" customFormat="1" ht="17.25" customHeight="1" x14ac:dyDescent="0.4">
      <c r="B53" s="121" t="s">
        <v>183</v>
      </c>
      <c r="C53" s="121"/>
    </row>
    <row r="54" spans="2:51" s="93" customFormat="1" ht="17.25" customHeight="1" x14ac:dyDescent="0.4">
      <c r="B54" s="121" t="s">
        <v>181</v>
      </c>
      <c r="C54" s="121"/>
    </row>
    <row r="55" spans="2:51" s="93" customFormat="1" ht="17.25" customHeight="1" x14ac:dyDescent="0.4">
      <c r="B55" s="121"/>
      <c r="C55" s="121"/>
    </row>
    <row r="56" spans="2:51" s="93" customFormat="1" ht="17.25" customHeight="1" x14ac:dyDescent="0.4">
      <c r="B56" s="121" t="s">
        <v>185</v>
      </c>
      <c r="C56" s="121"/>
    </row>
    <row r="57" spans="2:51" s="93" customFormat="1" ht="17.25" customHeight="1" x14ac:dyDescent="0.4">
      <c r="B57" s="121" t="s">
        <v>184</v>
      </c>
      <c r="C57" s="121"/>
    </row>
    <row r="58" spans="2:51" s="93" customFormat="1" ht="17.25" customHeight="1" x14ac:dyDescent="0.4">
      <c r="B58" s="121"/>
      <c r="C58" s="121"/>
    </row>
    <row r="59" spans="2:51" s="93" customFormat="1" ht="17.25" customHeight="1" x14ac:dyDescent="0.4">
      <c r="B59" s="121" t="s">
        <v>186</v>
      </c>
      <c r="C59" s="121"/>
      <c r="D59" s="121"/>
    </row>
    <row r="60" spans="2:51" s="93" customFormat="1" ht="17.25" customHeight="1" x14ac:dyDescent="0.4">
      <c r="B60" s="121"/>
      <c r="C60" s="121"/>
      <c r="D60" s="121"/>
    </row>
    <row r="61" spans="2:51" s="93" customFormat="1" ht="17.25" customHeight="1" x14ac:dyDescent="0.4">
      <c r="B61" s="127" t="s">
        <v>188</v>
      </c>
      <c r="C61" s="127"/>
      <c r="D61" s="121"/>
    </row>
    <row r="62" spans="2:51" s="93" customFormat="1" ht="17.25" customHeight="1" x14ac:dyDescent="0.4">
      <c r="B62" s="127" t="s">
        <v>187</v>
      </c>
      <c r="C62" s="127"/>
      <c r="D62" s="121"/>
    </row>
    <row r="63" spans="2:51" s="93" customFormat="1" ht="17.25" customHeight="1" x14ac:dyDescent="0.4"/>
    <row r="64" spans="2:51" s="93" customFormat="1" ht="17.25" customHeight="1" x14ac:dyDescent="0.4">
      <c r="B64" s="93" t="s">
        <v>189</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190</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row>
    <row r="68" spans="2:71" s="93" customFormat="1" ht="17.25" customHeight="1" x14ac:dyDescent="0.4">
      <c r="B68" s="93" t="s">
        <v>191</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2">
      <c r="B70" s="93" t="s">
        <v>192</v>
      </c>
      <c r="BL70" s="131"/>
      <c r="BM70" s="132"/>
      <c r="BN70" s="131"/>
      <c r="BO70" s="131"/>
      <c r="BP70" s="131"/>
      <c r="BQ70" s="133"/>
      <c r="BR70" s="134"/>
      <c r="BS70" s="134"/>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row>
    <row r="72" spans="2:71" s="93" customFormat="1" ht="17.25" customHeight="1" x14ac:dyDescent="0.4">
      <c r="B72" s="93" t="s">
        <v>231</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row>
    <row r="74" spans="2:71" s="93" customFormat="1" ht="17.25" customHeight="1" x14ac:dyDescent="0.4">
      <c r="B74" s="93" t="s">
        <v>232</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row>
    <row r="75" spans="2:71" ht="17.25" customHeight="1" x14ac:dyDescent="0.4"/>
    <row r="76" spans="2:71" ht="17.25" customHeight="1" x14ac:dyDescent="0.4">
      <c r="B76" s="93" t="s">
        <v>227</v>
      </c>
    </row>
    <row r="77" spans="2:71" ht="17.25" customHeight="1" x14ac:dyDescent="0.4"/>
    <row r="78"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108</v>
      </c>
      <c r="C1" s="56"/>
      <c r="D1" s="56"/>
    </row>
    <row r="2" spans="1:12" x14ac:dyDescent="0.4">
      <c r="A2" s="55"/>
      <c r="B2" s="56"/>
      <c r="C2" s="56"/>
      <c r="D2" s="56"/>
    </row>
    <row r="3" spans="1:12" x14ac:dyDescent="0.4">
      <c r="A3" s="55"/>
      <c r="B3" s="77" t="s">
        <v>124</v>
      </c>
      <c r="C3" s="77" t="s">
        <v>125</v>
      </c>
      <c r="D3" s="56"/>
    </row>
    <row r="4" spans="1:12" x14ac:dyDescent="0.4">
      <c r="A4" s="55"/>
      <c r="B4" s="76">
        <v>1</v>
      </c>
      <c r="C4" s="76" t="s">
        <v>127</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126</v>
      </c>
      <c r="C10" s="56"/>
      <c r="D10" s="56"/>
    </row>
    <row r="11" spans="1:12" ht="19.5" thickBot="1" x14ac:dyDescent="0.45">
      <c r="A11" s="55"/>
      <c r="B11" s="56"/>
      <c r="C11" s="56"/>
      <c r="D11" s="56"/>
    </row>
    <row r="12" spans="1:12" ht="19.5" thickBot="1" x14ac:dyDescent="0.45">
      <c r="A12" s="55"/>
      <c r="B12" s="57" t="s">
        <v>114</v>
      </c>
      <c r="C12" s="58" t="s">
        <v>4</v>
      </c>
      <c r="D12" s="59" t="s">
        <v>74</v>
      </c>
      <c r="E12" s="59" t="s">
        <v>5</v>
      </c>
      <c r="F12" s="59" t="s">
        <v>76</v>
      </c>
      <c r="G12" s="60" t="s">
        <v>77</v>
      </c>
      <c r="H12" s="61"/>
      <c r="I12" s="61"/>
      <c r="J12" s="61"/>
      <c r="K12" s="61"/>
      <c r="L12" s="62"/>
    </row>
    <row r="13" spans="1:12" x14ac:dyDescent="0.4">
      <c r="A13" s="55"/>
      <c r="B13" s="430" t="s">
        <v>115</v>
      </c>
      <c r="C13" s="63" t="s">
        <v>29</v>
      </c>
      <c r="D13" s="64" t="s">
        <v>197</v>
      </c>
      <c r="E13" s="64" t="s">
        <v>110</v>
      </c>
      <c r="F13" s="64" t="s">
        <v>32</v>
      </c>
      <c r="G13" s="65" t="s">
        <v>26</v>
      </c>
      <c r="H13" s="66"/>
      <c r="I13" s="66"/>
      <c r="J13" s="66"/>
      <c r="K13" s="66"/>
      <c r="L13" s="67"/>
    </row>
    <row r="14" spans="1:12" x14ac:dyDescent="0.4">
      <c r="B14" s="431"/>
      <c r="C14" s="68"/>
      <c r="D14" s="69" t="s">
        <v>196</v>
      </c>
      <c r="E14" s="69" t="s">
        <v>111</v>
      </c>
      <c r="F14" s="69" t="s">
        <v>29</v>
      </c>
      <c r="G14" s="70" t="s">
        <v>27</v>
      </c>
      <c r="H14" s="54"/>
      <c r="I14" s="54"/>
      <c r="J14" s="54"/>
      <c r="K14" s="54"/>
      <c r="L14" s="71"/>
    </row>
    <row r="15" spans="1:12" x14ac:dyDescent="0.4">
      <c r="B15" s="431"/>
      <c r="C15" s="68"/>
      <c r="D15" s="69" t="s">
        <v>198</v>
      </c>
      <c r="E15" s="69"/>
      <c r="F15" s="69"/>
      <c r="G15" s="70" t="s">
        <v>28</v>
      </c>
      <c r="H15" s="54"/>
      <c r="I15" s="54"/>
      <c r="J15" s="54"/>
      <c r="K15" s="54"/>
      <c r="L15" s="71"/>
    </row>
    <row r="16" spans="1:12" x14ac:dyDescent="0.4">
      <c r="B16" s="431"/>
      <c r="C16" s="68"/>
      <c r="D16" s="54"/>
      <c r="E16" s="69"/>
      <c r="F16" s="69"/>
      <c r="G16" s="70" t="s">
        <v>14</v>
      </c>
      <c r="H16" s="54"/>
      <c r="I16" s="54"/>
      <c r="J16" s="54"/>
      <c r="K16" s="54"/>
      <c r="L16" s="71"/>
    </row>
    <row r="17" spans="2:12" x14ac:dyDescent="0.4">
      <c r="B17" s="431"/>
      <c r="C17" s="68"/>
      <c r="D17" s="54"/>
      <c r="E17" s="69"/>
      <c r="F17" s="69"/>
      <c r="G17" s="70" t="s">
        <v>6</v>
      </c>
      <c r="H17" s="54"/>
      <c r="I17" s="54"/>
      <c r="J17" s="54"/>
      <c r="K17" s="54"/>
      <c r="L17" s="71"/>
    </row>
    <row r="18" spans="2:12" x14ac:dyDescent="0.4">
      <c r="B18" s="431"/>
      <c r="C18" s="68"/>
      <c r="D18" s="54"/>
      <c r="E18" s="69"/>
      <c r="F18" s="69"/>
      <c r="G18" s="70" t="s">
        <v>112</v>
      </c>
      <c r="H18" s="54"/>
      <c r="I18" s="54"/>
      <c r="J18" s="54"/>
      <c r="K18" s="54"/>
      <c r="L18" s="71"/>
    </row>
    <row r="19" spans="2:12" x14ac:dyDescent="0.4">
      <c r="B19" s="431"/>
      <c r="C19" s="68"/>
      <c r="D19" s="54"/>
      <c r="E19" s="69"/>
      <c r="F19" s="69"/>
      <c r="G19" s="70" t="s">
        <v>113</v>
      </c>
      <c r="H19" s="54"/>
      <c r="I19" s="54"/>
      <c r="J19" s="54"/>
      <c r="K19" s="54"/>
      <c r="L19" s="71"/>
    </row>
    <row r="20" spans="2:12" x14ac:dyDescent="0.4">
      <c r="B20" s="431"/>
      <c r="C20" s="68"/>
      <c r="D20" s="54"/>
      <c r="E20" s="69"/>
      <c r="F20" s="69"/>
      <c r="G20" s="70" t="s">
        <v>30</v>
      </c>
      <c r="H20" s="54"/>
      <c r="I20" s="54"/>
      <c r="J20" s="54"/>
      <c r="K20" s="54"/>
      <c r="L20" s="71"/>
    </row>
    <row r="21" spans="2:12" x14ac:dyDescent="0.4">
      <c r="B21" s="431"/>
      <c r="C21" s="68"/>
      <c r="D21" s="54"/>
      <c r="E21" s="69"/>
      <c r="F21" s="69"/>
      <c r="G21" s="70" t="s">
        <v>31</v>
      </c>
      <c r="H21" s="54"/>
      <c r="I21" s="54"/>
      <c r="J21" s="54"/>
      <c r="K21" s="54"/>
      <c r="L21" s="71"/>
    </row>
    <row r="22" spans="2:12" x14ac:dyDescent="0.4">
      <c r="B22" s="431"/>
      <c r="C22" s="68"/>
      <c r="D22" s="54"/>
      <c r="E22" s="69"/>
      <c r="F22" s="69"/>
      <c r="G22" s="69"/>
      <c r="H22" s="54"/>
      <c r="I22" s="54"/>
      <c r="J22" s="54"/>
      <c r="K22" s="54"/>
      <c r="L22" s="71"/>
    </row>
    <row r="23" spans="2:12" x14ac:dyDescent="0.4">
      <c r="B23" s="431"/>
      <c r="C23" s="72"/>
      <c r="D23" s="54"/>
      <c r="E23" s="54"/>
      <c r="F23" s="54"/>
      <c r="G23" s="54"/>
      <c r="H23" s="54"/>
      <c r="I23" s="54"/>
      <c r="J23" s="54"/>
      <c r="K23" s="54"/>
      <c r="L23" s="71"/>
    </row>
    <row r="24" spans="2:12" x14ac:dyDescent="0.4">
      <c r="B24" s="431"/>
      <c r="C24" s="72"/>
      <c r="D24" s="54"/>
      <c r="E24" s="54"/>
      <c r="F24" s="54"/>
      <c r="G24" s="54"/>
      <c r="H24" s="54"/>
      <c r="I24" s="54"/>
      <c r="J24" s="54"/>
      <c r="K24" s="54"/>
      <c r="L24" s="71"/>
    </row>
    <row r="25" spans="2:12" ht="19.5" thickBot="1" x14ac:dyDescent="0.45">
      <c r="B25" s="432"/>
      <c r="C25" s="73"/>
      <c r="D25" s="74"/>
      <c r="E25" s="74"/>
      <c r="F25" s="74"/>
      <c r="G25" s="74"/>
      <c r="H25" s="74"/>
      <c r="I25" s="74"/>
      <c r="J25" s="74"/>
      <c r="K25" s="74"/>
      <c r="L25" s="75"/>
    </row>
    <row r="28" spans="2:12" x14ac:dyDescent="0.4">
      <c r="C28" s="46" t="s">
        <v>233</v>
      </c>
    </row>
    <row r="29" spans="2:12" x14ac:dyDescent="0.4">
      <c r="C29" s="46" t="s">
        <v>116</v>
      </c>
    </row>
    <row r="30" spans="2:12" x14ac:dyDescent="0.4">
      <c r="C30" s="46" t="s">
        <v>128</v>
      </c>
    </row>
    <row r="31" spans="2:12" x14ac:dyDescent="0.4">
      <c r="C31" s="46" t="s">
        <v>129</v>
      </c>
    </row>
    <row r="32" spans="2:12" x14ac:dyDescent="0.4">
      <c r="C32" s="46" t="s">
        <v>130</v>
      </c>
    </row>
    <row r="33" spans="3:3" x14ac:dyDescent="0.4">
      <c r="C33" s="46" t="s">
        <v>131</v>
      </c>
    </row>
    <row r="34" spans="3:3" x14ac:dyDescent="0.4">
      <c r="C34" s="46" t="s">
        <v>132</v>
      </c>
    </row>
    <row r="35" spans="3:3" x14ac:dyDescent="0.4">
      <c r="C35" s="46" t="s">
        <v>217</v>
      </c>
    </row>
    <row r="36" spans="3:3" x14ac:dyDescent="0.4">
      <c r="C36" s="46" t="s">
        <v>117</v>
      </c>
    </row>
    <row r="37" spans="3:3" x14ac:dyDescent="0.4">
      <c r="C37" s="46" t="s">
        <v>118</v>
      </c>
    </row>
    <row r="39" spans="3:3" x14ac:dyDescent="0.4">
      <c r="C39" s="46" t="s">
        <v>234</v>
      </c>
    </row>
    <row r="40" spans="3:3" x14ac:dyDescent="0.4">
      <c r="C40" s="46" t="s">
        <v>119</v>
      </c>
    </row>
    <row r="41" spans="3:3" x14ac:dyDescent="0.4">
      <c r="C41" s="46" t="s">
        <v>120</v>
      </c>
    </row>
    <row r="42" spans="3:3" x14ac:dyDescent="0.4">
      <c r="C42" s="46" t="s">
        <v>121</v>
      </c>
    </row>
    <row r="43" spans="3:3" x14ac:dyDescent="0.4">
      <c r="C43" s="46" t="s">
        <v>122</v>
      </c>
    </row>
    <row r="44" spans="3:3" x14ac:dyDescent="0.4">
      <c r="C44" s="46" t="s">
        <v>123</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【記載例】通所介護</vt:lpstr>
      <vt:lpstr>【記載例】シフト記号表（勤務時間帯）</vt:lpstr>
      <vt:lpstr>通所介護</vt:lpstr>
      <vt:lpstr>シフト記号表（勤務時間帯)</vt:lpstr>
      <vt:lpstr>記入方法</vt:lpstr>
      <vt:lpstr>プルダウン・リスト</vt:lpstr>
      <vt:lpstr>【記載例】通所介護!Print_Area</vt:lpstr>
      <vt:lpstr>記入方法!Print_Area</vt:lpstr>
      <vt:lpstr>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oj001570</cp:lastModifiedBy>
  <cp:lastPrinted>2020-08-20T02:25:08Z</cp:lastPrinted>
  <dcterms:created xsi:type="dcterms:W3CDTF">2020-01-14T23:47:53Z</dcterms:created>
  <dcterms:modified xsi:type="dcterms:W3CDTF">2022-11-17T06:58:31Z</dcterms:modified>
</cp:coreProperties>
</file>